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 codeName="{320AAD7A-AEEB-3B57-35EE-6C7AAB037B02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Constantin\Desktop\"/>
    </mc:Choice>
  </mc:AlternateContent>
  <xr:revisionPtr revIDLastSave="0" documentId="13_ncr:1_{6FE9E025-D82A-40B2-B671-A6B215E57096}" xr6:coauthVersionLast="28" xr6:coauthVersionMax="28" xr10:uidLastSave="{00000000-0000-0000-0000-000000000000}"/>
  <bookViews>
    <workbookView xWindow="41100" yWindow="0" windowWidth="24240" windowHeight="13425" xr2:uid="{00000000-000D-0000-FFFF-FFFF00000000}"/>
  </bookViews>
  <sheets>
    <sheet name="Einstellungen" sheetId="1" r:id="rId1"/>
    <sheet name="Übersicht" sheetId="7" r:id="rId2"/>
    <sheet name="Stundenkonto" sheetId="42" r:id="rId3"/>
    <sheet name="Januar" sheetId="20" r:id="rId4"/>
    <sheet name="Februar" sheetId="60" r:id="rId5"/>
    <sheet name="März" sheetId="63" r:id="rId6"/>
    <sheet name="April" sheetId="54" r:id="rId7"/>
    <sheet name="Mai" sheetId="62" r:id="rId8"/>
    <sheet name="Juni" sheetId="61" r:id="rId9"/>
    <sheet name="Juli" sheetId="55" r:id="rId10"/>
    <sheet name="August" sheetId="58" r:id="rId11"/>
    <sheet name="September" sheetId="59" r:id="rId12"/>
    <sheet name="Oktober" sheetId="56" r:id="rId13"/>
    <sheet name="November" sheetId="57" r:id="rId14"/>
    <sheet name="Dezember" sheetId="64" r:id="rId15"/>
  </sheets>
  <definedNames>
    <definedName name="_xlnm._FilterDatabase" localSheetId="2" hidden="1">Stundenkonto!$A$6:$L$6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64" l="1"/>
  <c r="D62" i="64"/>
  <c r="E62" i="64"/>
  <c r="F62" i="64"/>
  <c r="G62" i="64"/>
  <c r="H62" i="64"/>
  <c r="I62" i="64"/>
  <c r="J62" i="64"/>
  <c r="K62" i="64"/>
  <c r="L62" i="64"/>
  <c r="M62" i="64"/>
  <c r="N62" i="64"/>
  <c r="O62" i="64"/>
  <c r="P62" i="64"/>
  <c r="Q62" i="64"/>
  <c r="R62" i="64"/>
  <c r="S62" i="64"/>
  <c r="T62" i="64"/>
  <c r="U62" i="64"/>
  <c r="V62" i="64"/>
  <c r="W62" i="64"/>
  <c r="X62" i="64"/>
  <c r="Y62" i="64"/>
  <c r="Z62" i="64"/>
  <c r="AA62" i="64"/>
  <c r="AB62" i="64"/>
  <c r="AC62" i="64"/>
  <c r="AD62" i="64"/>
  <c r="AE62" i="64"/>
  <c r="AF62" i="64"/>
  <c r="C63" i="64"/>
  <c r="D63" i="64"/>
  <c r="E63" i="64"/>
  <c r="F63" i="64"/>
  <c r="G63" i="64"/>
  <c r="H63" i="64"/>
  <c r="I63" i="64"/>
  <c r="J63" i="64"/>
  <c r="K63" i="64"/>
  <c r="L63" i="64"/>
  <c r="M63" i="64"/>
  <c r="N63" i="64"/>
  <c r="O63" i="64"/>
  <c r="P63" i="64"/>
  <c r="Q63" i="64"/>
  <c r="R63" i="64"/>
  <c r="S63" i="64"/>
  <c r="T63" i="64"/>
  <c r="U63" i="64"/>
  <c r="V63" i="64"/>
  <c r="W63" i="64"/>
  <c r="X63" i="64"/>
  <c r="Y63" i="64"/>
  <c r="Z63" i="64"/>
  <c r="AA63" i="64"/>
  <c r="AB63" i="64"/>
  <c r="AC63" i="64"/>
  <c r="AD63" i="64"/>
  <c r="AE63" i="64"/>
  <c r="AF63" i="64"/>
  <c r="C64" i="64"/>
  <c r="D64" i="64"/>
  <c r="E64" i="64"/>
  <c r="F64" i="64"/>
  <c r="G64" i="64"/>
  <c r="H64" i="64"/>
  <c r="I64" i="64"/>
  <c r="J64" i="64"/>
  <c r="K64" i="64"/>
  <c r="L64" i="64"/>
  <c r="M64" i="64"/>
  <c r="N64" i="64"/>
  <c r="O64" i="64"/>
  <c r="P64" i="64"/>
  <c r="Q64" i="64"/>
  <c r="R64" i="64"/>
  <c r="S64" i="64"/>
  <c r="T64" i="64"/>
  <c r="U64" i="64"/>
  <c r="V64" i="64"/>
  <c r="W64" i="64"/>
  <c r="X64" i="64"/>
  <c r="Y64" i="64"/>
  <c r="Z64" i="64"/>
  <c r="AA64" i="64"/>
  <c r="AB64" i="64"/>
  <c r="AC64" i="64"/>
  <c r="AD64" i="64"/>
  <c r="AE64" i="64"/>
  <c r="AF64" i="64"/>
  <c r="C65" i="64"/>
  <c r="D65" i="64"/>
  <c r="E65" i="64"/>
  <c r="F65" i="64"/>
  <c r="G65" i="64"/>
  <c r="H65" i="64"/>
  <c r="I65" i="64"/>
  <c r="J65" i="64"/>
  <c r="K65" i="64"/>
  <c r="L65" i="64"/>
  <c r="M65" i="64"/>
  <c r="N65" i="64"/>
  <c r="O65" i="64"/>
  <c r="P65" i="64"/>
  <c r="Q65" i="64"/>
  <c r="R65" i="64"/>
  <c r="S65" i="64"/>
  <c r="T65" i="64"/>
  <c r="U65" i="64"/>
  <c r="V65" i="64"/>
  <c r="W65" i="64"/>
  <c r="X65" i="64"/>
  <c r="Y65" i="64"/>
  <c r="Z65" i="64"/>
  <c r="AA65" i="64"/>
  <c r="AB65" i="64"/>
  <c r="AC65" i="64"/>
  <c r="AD65" i="64"/>
  <c r="AE65" i="64"/>
  <c r="AF65" i="64"/>
  <c r="C66" i="64"/>
  <c r="D66" i="64"/>
  <c r="E66" i="64"/>
  <c r="F66" i="64"/>
  <c r="G66" i="64"/>
  <c r="H66" i="64"/>
  <c r="I66" i="64"/>
  <c r="J66" i="64"/>
  <c r="K66" i="64"/>
  <c r="L66" i="64"/>
  <c r="M66" i="64"/>
  <c r="N66" i="64"/>
  <c r="O66" i="64"/>
  <c r="P66" i="64"/>
  <c r="Q66" i="64"/>
  <c r="R66" i="64"/>
  <c r="S66" i="64"/>
  <c r="T66" i="64"/>
  <c r="U66" i="64"/>
  <c r="V66" i="64"/>
  <c r="W66" i="64"/>
  <c r="X66" i="64"/>
  <c r="Y66" i="64"/>
  <c r="Z66" i="64"/>
  <c r="AA66" i="64"/>
  <c r="AB66" i="64"/>
  <c r="AC66" i="64"/>
  <c r="AD66" i="64"/>
  <c r="AE66" i="64"/>
  <c r="AF66" i="64"/>
  <c r="AG63" i="64"/>
  <c r="AG64" i="64"/>
  <c r="AG65" i="64"/>
  <c r="AG66" i="64"/>
  <c r="AG62" i="64"/>
  <c r="C62" i="57"/>
  <c r="D62" i="57"/>
  <c r="E62" i="57"/>
  <c r="F62" i="57"/>
  <c r="G62" i="57"/>
  <c r="H62" i="57"/>
  <c r="I62" i="57"/>
  <c r="J62" i="57"/>
  <c r="K62" i="57"/>
  <c r="L62" i="57"/>
  <c r="M62" i="57"/>
  <c r="N62" i="57"/>
  <c r="O62" i="57"/>
  <c r="P62" i="57"/>
  <c r="Q62" i="57"/>
  <c r="R62" i="57"/>
  <c r="S62" i="57"/>
  <c r="T62" i="57"/>
  <c r="U62" i="57"/>
  <c r="V62" i="57"/>
  <c r="W62" i="57"/>
  <c r="X62" i="57"/>
  <c r="Y62" i="57"/>
  <c r="Z62" i="57"/>
  <c r="AA62" i="57"/>
  <c r="AB62" i="57"/>
  <c r="AC62" i="57"/>
  <c r="AD62" i="57"/>
  <c r="AE62" i="57"/>
  <c r="AF62" i="57"/>
  <c r="C63" i="57"/>
  <c r="D63" i="57"/>
  <c r="E63" i="57"/>
  <c r="F63" i="57"/>
  <c r="G63" i="57"/>
  <c r="H63" i="57"/>
  <c r="I63" i="57"/>
  <c r="J63" i="57"/>
  <c r="K63" i="57"/>
  <c r="L63" i="57"/>
  <c r="M63" i="57"/>
  <c r="N63" i="57"/>
  <c r="O63" i="57"/>
  <c r="P63" i="57"/>
  <c r="Q63" i="57"/>
  <c r="R63" i="57"/>
  <c r="S63" i="57"/>
  <c r="T63" i="57"/>
  <c r="U63" i="57"/>
  <c r="V63" i="57"/>
  <c r="W63" i="57"/>
  <c r="X63" i="57"/>
  <c r="Y63" i="57"/>
  <c r="Z63" i="57"/>
  <c r="AA63" i="57"/>
  <c r="AB63" i="57"/>
  <c r="AC63" i="57"/>
  <c r="AD63" i="57"/>
  <c r="AE63" i="57"/>
  <c r="AF63" i="57"/>
  <c r="C64" i="57"/>
  <c r="D64" i="57"/>
  <c r="E64" i="57"/>
  <c r="F64" i="57"/>
  <c r="G64" i="57"/>
  <c r="H64" i="57"/>
  <c r="I64" i="57"/>
  <c r="J64" i="57"/>
  <c r="K64" i="57"/>
  <c r="L64" i="57"/>
  <c r="M64" i="57"/>
  <c r="N64" i="57"/>
  <c r="O64" i="57"/>
  <c r="P64" i="57"/>
  <c r="Q64" i="57"/>
  <c r="R64" i="57"/>
  <c r="S64" i="57"/>
  <c r="T64" i="57"/>
  <c r="U64" i="57"/>
  <c r="V64" i="57"/>
  <c r="W64" i="57"/>
  <c r="X64" i="57"/>
  <c r="Y64" i="57"/>
  <c r="Z64" i="57"/>
  <c r="AA64" i="57"/>
  <c r="AB64" i="57"/>
  <c r="AC64" i="57"/>
  <c r="AD64" i="57"/>
  <c r="AE64" i="57"/>
  <c r="AF64" i="57"/>
  <c r="C65" i="57"/>
  <c r="D65" i="57"/>
  <c r="E65" i="57"/>
  <c r="F65" i="57"/>
  <c r="G65" i="57"/>
  <c r="H65" i="57"/>
  <c r="I65" i="57"/>
  <c r="J65" i="57"/>
  <c r="K65" i="57"/>
  <c r="L65" i="57"/>
  <c r="M65" i="57"/>
  <c r="N65" i="57"/>
  <c r="O65" i="57"/>
  <c r="P65" i="57"/>
  <c r="Q65" i="57"/>
  <c r="R65" i="57"/>
  <c r="S65" i="57"/>
  <c r="T65" i="57"/>
  <c r="U65" i="57"/>
  <c r="V65" i="57"/>
  <c r="W65" i="57"/>
  <c r="X65" i="57"/>
  <c r="Y65" i="57"/>
  <c r="Z65" i="57"/>
  <c r="AA65" i="57"/>
  <c r="AB65" i="57"/>
  <c r="AC65" i="57"/>
  <c r="AD65" i="57"/>
  <c r="AE65" i="57"/>
  <c r="AF65" i="57"/>
  <c r="C66" i="57"/>
  <c r="D66" i="57"/>
  <c r="E66" i="57"/>
  <c r="F66" i="57"/>
  <c r="G66" i="57"/>
  <c r="H66" i="57"/>
  <c r="I66" i="57"/>
  <c r="J66" i="57"/>
  <c r="K66" i="57"/>
  <c r="L66" i="57"/>
  <c r="M66" i="57"/>
  <c r="N66" i="57"/>
  <c r="O66" i="57"/>
  <c r="P66" i="57"/>
  <c r="Q66" i="57"/>
  <c r="R66" i="57"/>
  <c r="S66" i="57"/>
  <c r="T66" i="57"/>
  <c r="U66" i="57"/>
  <c r="V66" i="57"/>
  <c r="W66" i="57"/>
  <c r="X66" i="57"/>
  <c r="Y66" i="57"/>
  <c r="Z66" i="57"/>
  <c r="AA66" i="57"/>
  <c r="AB66" i="57"/>
  <c r="AC66" i="57"/>
  <c r="AD66" i="57"/>
  <c r="AE66" i="57"/>
  <c r="AF66" i="57"/>
  <c r="AG63" i="57"/>
  <c r="AG64" i="57"/>
  <c r="AG65" i="57"/>
  <c r="AG66" i="57"/>
  <c r="AG62" i="57"/>
  <c r="C62" i="56"/>
  <c r="D62" i="56"/>
  <c r="E62" i="56"/>
  <c r="F62" i="56"/>
  <c r="G62" i="56"/>
  <c r="H62" i="56"/>
  <c r="I62" i="56"/>
  <c r="J62" i="56"/>
  <c r="K62" i="56"/>
  <c r="L62" i="56"/>
  <c r="M62" i="56"/>
  <c r="N62" i="56"/>
  <c r="O62" i="56"/>
  <c r="P62" i="56"/>
  <c r="Q62" i="56"/>
  <c r="R62" i="56"/>
  <c r="S62" i="56"/>
  <c r="T62" i="56"/>
  <c r="U62" i="56"/>
  <c r="V62" i="56"/>
  <c r="W62" i="56"/>
  <c r="X62" i="56"/>
  <c r="Y62" i="56"/>
  <c r="Z62" i="56"/>
  <c r="AA62" i="56"/>
  <c r="AB62" i="56"/>
  <c r="AC62" i="56"/>
  <c r="AD62" i="56"/>
  <c r="AE62" i="56"/>
  <c r="AF62" i="56"/>
  <c r="C63" i="56"/>
  <c r="D63" i="56"/>
  <c r="E63" i="56"/>
  <c r="F63" i="56"/>
  <c r="G63" i="56"/>
  <c r="H63" i="56"/>
  <c r="I63" i="56"/>
  <c r="J63" i="56"/>
  <c r="K63" i="56"/>
  <c r="L63" i="56"/>
  <c r="M63" i="56"/>
  <c r="N63" i="56"/>
  <c r="O63" i="56"/>
  <c r="P63" i="56"/>
  <c r="Q63" i="56"/>
  <c r="R63" i="56"/>
  <c r="S63" i="56"/>
  <c r="T63" i="56"/>
  <c r="U63" i="56"/>
  <c r="V63" i="56"/>
  <c r="W63" i="56"/>
  <c r="X63" i="56"/>
  <c r="Y63" i="56"/>
  <c r="Z63" i="56"/>
  <c r="AA63" i="56"/>
  <c r="AB63" i="56"/>
  <c r="AC63" i="56"/>
  <c r="AD63" i="56"/>
  <c r="AE63" i="56"/>
  <c r="AF63" i="56"/>
  <c r="C64" i="56"/>
  <c r="D64" i="56"/>
  <c r="E64" i="56"/>
  <c r="F64" i="56"/>
  <c r="G64" i="56"/>
  <c r="H64" i="56"/>
  <c r="I64" i="56"/>
  <c r="J64" i="56"/>
  <c r="K64" i="56"/>
  <c r="L64" i="56"/>
  <c r="M64" i="56"/>
  <c r="N64" i="56"/>
  <c r="O64" i="56"/>
  <c r="P64" i="56"/>
  <c r="Q64" i="56"/>
  <c r="R64" i="56"/>
  <c r="S64" i="56"/>
  <c r="T64" i="56"/>
  <c r="U64" i="56"/>
  <c r="V64" i="56"/>
  <c r="W64" i="56"/>
  <c r="X64" i="56"/>
  <c r="Y64" i="56"/>
  <c r="Z64" i="56"/>
  <c r="AA64" i="56"/>
  <c r="AB64" i="56"/>
  <c r="AC64" i="56"/>
  <c r="AD64" i="56"/>
  <c r="AE64" i="56"/>
  <c r="AF64" i="56"/>
  <c r="C65" i="56"/>
  <c r="D65" i="56"/>
  <c r="E65" i="56"/>
  <c r="F65" i="56"/>
  <c r="G65" i="56"/>
  <c r="H65" i="56"/>
  <c r="I65" i="56"/>
  <c r="J65" i="56"/>
  <c r="K65" i="56"/>
  <c r="L65" i="56"/>
  <c r="M65" i="56"/>
  <c r="N65" i="56"/>
  <c r="O65" i="56"/>
  <c r="P65" i="56"/>
  <c r="Q65" i="56"/>
  <c r="R65" i="56"/>
  <c r="S65" i="56"/>
  <c r="T65" i="56"/>
  <c r="U65" i="56"/>
  <c r="V65" i="56"/>
  <c r="W65" i="56"/>
  <c r="X65" i="56"/>
  <c r="Y65" i="56"/>
  <c r="Z65" i="56"/>
  <c r="AA65" i="56"/>
  <c r="AB65" i="56"/>
  <c r="AC65" i="56"/>
  <c r="AD65" i="56"/>
  <c r="AE65" i="56"/>
  <c r="AF65" i="56"/>
  <c r="C66" i="56"/>
  <c r="D66" i="56"/>
  <c r="E66" i="56"/>
  <c r="F66" i="56"/>
  <c r="G66" i="56"/>
  <c r="H66" i="56"/>
  <c r="I66" i="56"/>
  <c r="J66" i="56"/>
  <c r="K66" i="56"/>
  <c r="L66" i="56"/>
  <c r="M66" i="56"/>
  <c r="N66" i="56"/>
  <c r="O66" i="56"/>
  <c r="P66" i="56"/>
  <c r="Q66" i="56"/>
  <c r="R66" i="56"/>
  <c r="S66" i="56"/>
  <c r="T66" i="56"/>
  <c r="U66" i="56"/>
  <c r="V66" i="56"/>
  <c r="W66" i="56"/>
  <c r="X66" i="56"/>
  <c r="Y66" i="56"/>
  <c r="Z66" i="56"/>
  <c r="AA66" i="56"/>
  <c r="AB66" i="56"/>
  <c r="AC66" i="56"/>
  <c r="AD66" i="56"/>
  <c r="AE66" i="56"/>
  <c r="AF66" i="56"/>
  <c r="AG63" i="56"/>
  <c r="AG64" i="56"/>
  <c r="AG65" i="56"/>
  <c r="AG66" i="56"/>
  <c r="AG62" i="56"/>
  <c r="C62" i="59"/>
  <c r="D62" i="59"/>
  <c r="E62" i="59"/>
  <c r="F62" i="59"/>
  <c r="G62" i="59"/>
  <c r="H62" i="59"/>
  <c r="I62" i="59"/>
  <c r="J62" i="59"/>
  <c r="K62" i="59"/>
  <c r="L62" i="59"/>
  <c r="M62" i="59"/>
  <c r="N62" i="59"/>
  <c r="O62" i="59"/>
  <c r="P62" i="59"/>
  <c r="Q62" i="59"/>
  <c r="R62" i="59"/>
  <c r="S62" i="59"/>
  <c r="T62" i="59"/>
  <c r="U62" i="59"/>
  <c r="V62" i="59"/>
  <c r="W62" i="59"/>
  <c r="X62" i="59"/>
  <c r="Y62" i="59"/>
  <c r="Z62" i="59"/>
  <c r="AA62" i="59"/>
  <c r="AB62" i="59"/>
  <c r="AC62" i="59"/>
  <c r="AD62" i="59"/>
  <c r="AE62" i="59"/>
  <c r="AF62" i="59"/>
  <c r="C63" i="59"/>
  <c r="D63" i="59"/>
  <c r="E63" i="59"/>
  <c r="F63" i="59"/>
  <c r="G63" i="59"/>
  <c r="H63" i="59"/>
  <c r="I63" i="59"/>
  <c r="J63" i="59"/>
  <c r="K63" i="59"/>
  <c r="L63" i="59"/>
  <c r="M63" i="59"/>
  <c r="N63" i="59"/>
  <c r="O63" i="59"/>
  <c r="P63" i="59"/>
  <c r="Q63" i="59"/>
  <c r="R63" i="59"/>
  <c r="S63" i="59"/>
  <c r="T63" i="59"/>
  <c r="U63" i="59"/>
  <c r="V63" i="59"/>
  <c r="W63" i="59"/>
  <c r="X63" i="59"/>
  <c r="Y63" i="59"/>
  <c r="Z63" i="59"/>
  <c r="AA63" i="59"/>
  <c r="AB63" i="59"/>
  <c r="AC63" i="59"/>
  <c r="AD63" i="59"/>
  <c r="AE63" i="59"/>
  <c r="AF63" i="59"/>
  <c r="C64" i="59"/>
  <c r="D64" i="59"/>
  <c r="E64" i="59"/>
  <c r="F64" i="59"/>
  <c r="G64" i="59"/>
  <c r="H64" i="59"/>
  <c r="I64" i="59"/>
  <c r="J64" i="59"/>
  <c r="K64" i="59"/>
  <c r="L64" i="59"/>
  <c r="M64" i="59"/>
  <c r="N64" i="59"/>
  <c r="O64" i="59"/>
  <c r="P64" i="59"/>
  <c r="Q64" i="59"/>
  <c r="R64" i="59"/>
  <c r="S64" i="59"/>
  <c r="T64" i="59"/>
  <c r="U64" i="59"/>
  <c r="V64" i="59"/>
  <c r="W64" i="59"/>
  <c r="X64" i="59"/>
  <c r="Y64" i="59"/>
  <c r="Z64" i="59"/>
  <c r="AA64" i="59"/>
  <c r="AB64" i="59"/>
  <c r="AC64" i="59"/>
  <c r="AD64" i="59"/>
  <c r="AE64" i="59"/>
  <c r="AF64" i="59"/>
  <c r="C65" i="59"/>
  <c r="D65" i="59"/>
  <c r="E65" i="59"/>
  <c r="F65" i="59"/>
  <c r="G65" i="59"/>
  <c r="H65" i="59"/>
  <c r="I65" i="59"/>
  <c r="J65" i="59"/>
  <c r="K65" i="59"/>
  <c r="L65" i="59"/>
  <c r="M65" i="59"/>
  <c r="N65" i="59"/>
  <c r="O65" i="59"/>
  <c r="P65" i="59"/>
  <c r="Q65" i="59"/>
  <c r="R65" i="59"/>
  <c r="S65" i="59"/>
  <c r="T65" i="59"/>
  <c r="U65" i="59"/>
  <c r="V65" i="59"/>
  <c r="W65" i="59"/>
  <c r="X65" i="59"/>
  <c r="Y65" i="59"/>
  <c r="Z65" i="59"/>
  <c r="AA65" i="59"/>
  <c r="AB65" i="59"/>
  <c r="AC65" i="59"/>
  <c r="AD65" i="59"/>
  <c r="AE65" i="59"/>
  <c r="AF65" i="59"/>
  <c r="C66" i="59"/>
  <c r="D66" i="59"/>
  <c r="E66" i="59"/>
  <c r="F66" i="59"/>
  <c r="G66" i="59"/>
  <c r="H66" i="59"/>
  <c r="I66" i="59"/>
  <c r="J66" i="59"/>
  <c r="K66" i="59"/>
  <c r="L66" i="59"/>
  <c r="M66" i="59"/>
  <c r="N66" i="59"/>
  <c r="O66" i="59"/>
  <c r="P66" i="59"/>
  <c r="Q66" i="59"/>
  <c r="R66" i="59"/>
  <c r="S66" i="59"/>
  <c r="T66" i="59"/>
  <c r="U66" i="59"/>
  <c r="V66" i="59"/>
  <c r="W66" i="59"/>
  <c r="X66" i="59"/>
  <c r="Y66" i="59"/>
  <c r="Z66" i="59"/>
  <c r="AA66" i="59"/>
  <c r="AB66" i="59"/>
  <c r="AC66" i="59"/>
  <c r="AD66" i="59"/>
  <c r="AE66" i="59"/>
  <c r="AF66" i="59"/>
  <c r="AG63" i="59"/>
  <c r="AG64" i="59"/>
  <c r="AG65" i="59"/>
  <c r="AG66" i="59"/>
  <c r="AG62" i="59"/>
  <c r="C62" i="58"/>
  <c r="D62" i="58"/>
  <c r="E62" i="58"/>
  <c r="F62" i="58"/>
  <c r="G62" i="58"/>
  <c r="H62" i="58"/>
  <c r="I62" i="58"/>
  <c r="J62" i="58"/>
  <c r="K62" i="58"/>
  <c r="L62" i="58"/>
  <c r="M62" i="58"/>
  <c r="N62" i="58"/>
  <c r="O62" i="58"/>
  <c r="P62" i="58"/>
  <c r="Q62" i="58"/>
  <c r="R62" i="58"/>
  <c r="S62" i="58"/>
  <c r="T62" i="58"/>
  <c r="U62" i="58"/>
  <c r="V62" i="58"/>
  <c r="W62" i="58"/>
  <c r="X62" i="58"/>
  <c r="Y62" i="58"/>
  <c r="Z62" i="58"/>
  <c r="AA62" i="58"/>
  <c r="AB62" i="58"/>
  <c r="AC62" i="58"/>
  <c r="AD62" i="58"/>
  <c r="AE62" i="58"/>
  <c r="AF62" i="58"/>
  <c r="C63" i="58"/>
  <c r="D63" i="58"/>
  <c r="E63" i="58"/>
  <c r="F63" i="58"/>
  <c r="G63" i="58"/>
  <c r="H63" i="58"/>
  <c r="I63" i="58"/>
  <c r="J63" i="58"/>
  <c r="K63" i="58"/>
  <c r="L63" i="58"/>
  <c r="M63" i="58"/>
  <c r="N63" i="58"/>
  <c r="O63" i="58"/>
  <c r="P63" i="58"/>
  <c r="Q63" i="58"/>
  <c r="R63" i="58"/>
  <c r="S63" i="58"/>
  <c r="T63" i="58"/>
  <c r="U63" i="58"/>
  <c r="V63" i="58"/>
  <c r="W63" i="58"/>
  <c r="X63" i="58"/>
  <c r="Y63" i="58"/>
  <c r="Z63" i="58"/>
  <c r="AA63" i="58"/>
  <c r="AB63" i="58"/>
  <c r="AC63" i="58"/>
  <c r="AD63" i="58"/>
  <c r="AE63" i="58"/>
  <c r="AF63" i="58"/>
  <c r="C64" i="58"/>
  <c r="D64" i="58"/>
  <c r="E64" i="58"/>
  <c r="F64" i="58"/>
  <c r="G64" i="58"/>
  <c r="H64" i="58"/>
  <c r="I64" i="58"/>
  <c r="J64" i="58"/>
  <c r="K64" i="58"/>
  <c r="L64" i="58"/>
  <c r="M64" i="58"/>
  <c r="N64" i="58"/>
  <c r="O64" i="58"/>
  <c r="P64" i="58"/>
  <c r="Q64" i="58"/>
  <c r="R64" i="58"/>
  <c r="S64" i="58"/>
  <c r="T64" i="58"/>
  <c r="U64" i="58"/>
  <c r="V64" i="58"/>
  <c r="W64" i="58"/>
  <c r="X64" i="58"/>
  <c r="Y64" i="58"/>
  <c r="Z64" i="58"/>
  <c r="AA64" i="58"/>
  <c r="AB64" i="58"/>
  <c r="AC64" i="58"/>
  <c r="AD64" i="58"/>
  <c r="AE64" i="58"/>
  <c r="AF64" i="58"/>
  <c r="C65" i="58"/>
  <c r="D65" i="58"/>
  <c r="E65" i="58"/>
  <c r="F65" i="58"/>
  <c r="G65" i="58"/>
  <c r="H65" i="58"/>
  <c r="I65" i="58"/>
  <c r="J65" i="58"/>
  <c r="K65" i="58"/>
  <c r="L65" i="58"/>
  <c r="M65" i="58"/>
  <c r="N65" i="58"/>
  <c r="O65" i="58"/>
  <c r="P65" i="58"/>
  <c r="Q65" i="58"/>
  <c r="R65" i="58"/>
  <c r="S65" i="58"/>
  <c r="T65" i="58"/>
  <c r="U65" i="58"/>
  <c r="V65" i="58"/>
  <c r="W65" i="58"/>
  <c r="X65" i="58"/>
  <c r="Y65" i="58"/>
  <c r="Z65" i="58"/>
  <c r="AA65" i="58"/>
  <c r="AB65" i="58"/>
  <c r="AC65" i="58"/>
  <c r="AD65" i="58"/>
  <c r="AE65" i="58"/>
  <c r="AF65" i="58"/>
  <c r="C66" i="58"/>
  <c r="D66" i="58"/>
  <c r="E66" i="58"/>
  <c r="F66" i="58"/>
  <c r="G66" i="58"/>
  <c r="H66" i="58"/>
  <c r="I66" i="58"/>
  <c r="J66" i="58"/>
  <c r="K66" i="58"/>
  <c r="L66" i="58"/>
  <c r="M66" i="58"/>
  <c r="N66" i="58"/>
  <c r="O66" i="58"/>
  <c r="P66" i="58"/>
  <c r="Q66" i="58"/>
  <c r="R66" i="58"/>
  <c r="S66" i="58"/>
  <c r="T66" i="58"/>
  <c r="U66" i="58"/>
  <c r="V66" i="58"/>
  <c r="W66" i="58"/>
  <c r="X66" i="58"/>
  <c r="Y66" i="58"/>
  <c r="Z66" i="58"/>
  <c r="AA66" i="58"/>
  <c r="AB66" i="58"/>
  <c r="AC66" i="58"/>
  <c r="AD66" i="58"/>
  <c r="AE66" i="58"/>
  <c r="AF66" i="58"/>
  <c r="AG63" i="58"/>
  <c r="AG64" i="58"/>
  <c r="AG65" i="58"/>
  <c r="AG66" i="58"/>
  <c r="AG62" i="58"/>
  <c r="C62" i="55"/>
  <c r="D62" i="55"/>
  <c r="E62" i="55"/>
  <c r="F62" i="55"/>
  <c r="G62" i="55"/>
  <c r="H62" i="55"/>
  <c r="I62" i="55"/>
  <c r="J62" i="55"/>
  <c r="K62" i="55"/>
  <c r="L62" i="55"/>
  <c r="M62" i="55"/>
  <c r="N62" i="55"/>
  <c r="O62" i="55"/>
  <c r="P62" i="55"/>
  <c r="Q62" i="55"/>
  <c r="R62" i="55"/>
  <c r="S62" i="55"/>
  <c r="T62" i="55"/>
  <c r="U62" i="55"/>
  <c r="V62" i="55"/>
  <c r="W62" i="55"/>
  <c r="X62" i="55"/>
  <c r="Y62" i="55"/>
  <c r="Z62" i="55"/>
  <c r="AA62" i="55"/>
  <c r="AB62" i="55"/>
  <c r="AC62" i="55"/>
  <c r="AD62" i="55"/>
  <c r="AE62" i="55"/>
  <c r="AF62" i="55"/>
  <c r="C63" i="55"/>
  <c r="D63" i="55"/>
  <c r="E63" i="55"/>
  <c r="F63" i="55"/>
  <c r="G63" i="55"/>
  <c r="H63" i="55"/>
  <c r="I63" i="55"/>
  <c r="J63" i="55"/>
  <c r="K63" i="55"/>
  <c r="L63" i="55"/>
  <c r="M63" i="55"/>
  <c r="N63" i="55"/>
  <c r="O63" i="55"/>
  <c r="P63" i="55"/>
  <c r="Q63" i="55"/>
  <c r="R63" i="55"/>
  <c r="S63" i="55"/>
  <c r="T63" i="55"/>
  <c r="U63" i="55"/>
  <c r="V63" i="55"/>
  <c r="W63" i="55"/>
  <c r="X63" i="55"/>
  <c r="Y63" i="55"/>
  <c r="Z63" i="55"/>
  <c r="AA63" i="55"/>
  <c r="AB63" i="55"/>
  <c r="AC63" i="55"/>
  <c r="AD63" i="55"/>
  <c r="AE63" i="55"/>
  <c r="AF63" i="55"/>
  <c r="C64" i="55"/>
  <c r="D64" i="55"/>
  <c r="E64" i="55"/>
  <c r="F64" i="55"/>
  <c r="G64" i="55"/>
  <c r="H64" i="55"/>
  <c r="I64" i="55"/>
  <c r="J64" i="55"/>
  <c r="K64" i="55"/>
  <c r="L64" i="55"/>
  <c r="M64" i="55"/>
  <c r="N64" i="55"/>
  <c r="O64" i="55"/>
  <c r="P64" i="55"/>
  <c r="Q64" i="55"/>
  <c r="R64" i="55"/>
  <c r="S64" i="55"/>
  <c r="T64" i="55"/>
  <c r="U64" i="55"/>
  <c r="V64" i="55"/>
  <c r="W64" i="55"/>
  <c r="X64" i="55"/>
  <c r="Y64" i="55"/>
  <c r="Z64" i="55"/>
  <c r="AA64" i="55"/>
  <c r="AB64" i="55"/>
  <c r="AC64" i="55"/>
  <c r="AD64" i="55"/>
  <c r="AE64" i="55"/>
  <c r="AF64" i="55"/>
  <c r="C65" i="55"/>
  <c r="D65" i="55"/>
  <c r="E65" i="55"/>
  <c r="F65" i="55"/>
  <c r="G65" i="55"/>
  <c r="H65" i="55"/>
  <c r="I65" i="55"/>
  <c r="J65" i="55"/>
  <c r="K65" i="55"/>
  <c r="L65" i="55"/>
  <c r="M65" i="55"/>
  <c r="N65" i="55"/>
  <c r="O65" i="55"/>
  <c r="P65" i="55"/>
  <c r="Q65" i="55"/>
  <c r="R65" i="55"/>
  <c r="S65" i="55"/>
  <c r="T65" i="55"/>
  <c r="U65" i="55"/>
  <c r="V65" i="55"/>
  <c r="W65" i="55"/>
  <c r="X65" i="55"/>
  <c r="Y65" i="55"/>
  <c r="Z65" i="55"/>
  <c r="AA65" i="55"/>
  <c r="AB65" i="55"/>
  <c r="AC65" i="55"/>
  <c r="AD65" i="55"/>
  <c r="AE65" i="55"/>
  <c r="AF65" i="55"/>
  <c r="C66" i="55"/>
  <c r="D66" i="55"/>
  <c r="E66" i="55"/>
  <c r="F66" i="55"/>
  <c r="G66" i="55"/>
  <c r="H66" i="55"/>
  <c r="I66" i="55"/>
  <c r="J66" i="55"/>
  <c r="K66" i="55"/>
  <c r="L66" i="55"/>
  <c r="M66" i="55"/>
  <c r="N66" i="55"/>
  <c r="O66" i="55"/>
  <c r="P66" i="55"/>
  <c r="Q66" i="55"/>
  <c r="R66" i="55"/>
  <c r="S66" i="55"/>
  <c r="T66" i="55"/>
  <c r="U66" i="55"/>
  <c r="V66" i="55"/>
  <c r="W66" i="55"/>
  <c r="X66" i="55"/>
  <c r="Y66" i="55"/>
  <c r="Z66" i="55"/>
  <c r="AA66" i="55"/>
  <c r="AB66" i="55"/>
  <c r="AC66" i="55"/>
  <c r="AD66" i="55"/>
  <c r="AE66" i="55"/>
  <c r="AF66" i="55"/>
  <c r="AG63" i="55"/>
  <c r="AG64" i="55"/>
  <c r="AG65" i="55"/>
  <c r="AG66" i="55"/>
  <c r="AG62" i="55"/>
  <c r="C62" i="61"/>
  <c r="D62" i="61"/>
  <c r="E62" i="61"/>
  <c r="F62" i="61"/>
  <c r="G62" i="61"/>
  <c r="H62" i="61"/>
  <c r="I62" i="61"/>
  <c r="J62" i="61"/>
  <c r="K62" i="61"/>
  <c r="L62" i="61"/>
  <c r="M62" i="61"/>
  <c r="N62" i="61"/>
  <c r="O62" i="61"/>
  <c r="P62" i="61"/>
  <c r="Q62" i="61"/>
  <c r="R62" i="61"/>
  <c r="S62" i="61"/>
  <c r="T62" i="61"/>
  <c r="U62" i="61"/>
  <c r="V62" i="61"/>
  <c r="W62" i="61"/>
  <c r="X62" i="61"/>
  <c r="Y62" i="61"/>
  <c r="Z62" i="61"/>
  <c r="AA62" i="61"/>
  <c r="AB62" i="61"/>
  <c r="AC62" i="61"/>
  <c r="AD62" i="61"/>
  <c r="AE62" i="61"/>
  <c r="AF62" i="61"/>
  <c r="C63" i="61"/>
  <c r="D63" i="61"/>
  <c r="E63" i="61"/>
  <c r="F63" i="61"/>
  <c r="G63" i="61"/>
  <c r="H63" i="61"/>
  <c r="I63" i="61"/>
  <c r="J63" i="61"/>
  <c r="K63" i="61"/>
  <c r="L63" i="61"/>
  <c r="M63" i="61"/>
  <c r="N63" i="61"/>
  <c r="O63" i="61"/>
  <c r="P63" i="61"/>
  <c r="Q63" i="61"/>
  <c r="R63" i="61"/>
  <c r="S63" i="61"/>
  <c r="T63" i="61"/>
  <c r="U63" i="61"/>
  <c r="V63" i="61"/>
  <c r="W63" i="61"/>
  <c r="X63" i="61"/>
  <c r="Y63" i="61"/>
  <c r="Z63" i="61"/>
  <c r="AA63" i="61"/>
  <c r="AB63" i="61"/>
  <c r="AC63" i="61"/>
  <c r="AD63" i="61"/>
  <c r="AE63" i="61"/>
  <c r="AF63" i="61"/>
  <c r="C64" i="61"/>
  <c r="D64" i="61"/>
  <c r="E64" i="61"/>
  <c r="F64" i="61"/>
  <c r="G64" i="61"/>
  <c r="H64" i="61"/>
  <c r="I64" i="61"/>
  <c r="J64" i="61"/>
  <c r="K64" i="61"/>
  <c r="L64" i="61"/>
  <c r="M64" i="61"/>
  <c r="N64" i="61"/>
  <c r="O64" i="61"/>
  <c r="P64" i="61"/>
  <c r="Q64" i="61"/>
  <c r="R64" i="61"/>
  <c r="S64" i="61"/>
  <c r="T64" i="61"/>
  <c r="U64" i="61"/>
  <c r="V64" i="61"/>
  <c r="W64" i="61"/>
  <c r="X64" i="61"/>
  <c r="Y64" i="61"/>
  <c r="Z64" i="61"/>
  <c r="AA64" i="61"/>
  <c r="AB64" i="61"/>
  <c r="AC64" i="61"/>
  <c r="AD64" i="61"/>
  <c r="AE64" i="61"/>
  <c r="AF64" i="61"/>
  <c r="C65" i="61"/>
  <c r="D65" i="61"/>
  <c r="E65" i="61"/>
  <c r="F65" i="61"/>
  <c r="G65" i="61"/>
  <c r="H65" i="61"/>
  <c r="I65" i="61"/>
  <c r="J65" i="61"/>
  <c r="K65" i="61"/>
  <c r="L65" i="61"/>
  <c r="M65" i="61"/>
  <c r="N65" i="61"/>
  <c r="O65" i="61"/>
  <c r="P65" i="61"/>
  <c r="Q65" i="61"/>
  <c r="R65" i="61"/>
  <c r="S65" i="61"/>
  <c r="T65" i="61"/>
  <c r="U65" i="61"/>
  <c r="V65" i="61"/>
  <c r="W65" i="61"/>
  <c r="X65" i="61"/>
  <c r="Y65" i="61"/>
  <c r="Z65" i="61"/>
  <c r="AA65" i="61"/>
  <c r="AB65" i="61"/>
  <c r="AC65" i="61"/>
  <c r="AD65" i="61"/>
  <c r="AE65" i="61"/>
  <c r="AF65" i="61"/>
  <c r="C66" i="61"/>
  <c r="D66" i="61"/>
  <c r="E66" i="61"/>
  <c r="F66" i="61"/>
  <c r="G66" i="61"/>
  <c r="H66" i="61"/>
  <c r="I66" i="61"/>
  <c r="J66" i="61"/>
  <c r="K66" i="61"/>
  <c r="L66" i="61"/>
  <c r="M66" i="61"/>
  <c r="N66" i="61"/>
  <c r="O66" i="61"/>
  <c r="P66" i="61"/>
  <c r="Q66" i="61"/>
  <c r="R66" i="61"/>
  <c r="S66" i="61"/>
  <c r="T66" i="61"/>
  <c r="U66" i="61"/>
  <c r="V66" i="61"/>
  <c r="W66" i="61"/>
  <c r="X66" i="61"/>
  <c r="Y66" i="61"/>
  <c r="Z66" i="61"/>
  <c r="AA66" i="61"/>
  <c r="AB66" i="61"/>
  <c r="AC66" i="61"/>
  <c r="AD66" i="61"/>
  <c r="AE66" i="61"/>
  <c r="AF66" i="61"/>
  <c r="AG63" i="61"/>
  <c r="AG64" i="61"/>
  <c r="AG65" i="61"/>
  <c r="AG66" i="61"/>
  <c r="AG62" i="61"/>
  <c r="C62" i="62"/>
  <c r="D62" i="62"/>
  <c r="E62" i="62"/>
  <c r="F62" i="62"/>
  <c r="G62" i="62"/>
  <c r="H62" i="62"/>
  <c r="I62" i="62"/>
  <c r="J62" i="62"/>
  <c r="K62" i="62"/>
  <c r="L62" i="62"/>
  <c r="M62" i="62"/>
  <c r="N62" i="62"/>
  <c r="O62" i="62"/>
  <c r="P62" i="62"/>
  <c r="Q62" i="62"/>
  <c r="R62" i="62"/>
  <c r="S62" i="62"/>
  <c r="T62" i="62"/>
  <c r="U62" i="62"/>
  <c r="V62" i="62"/>
  <c r="W62" i="62"/>
  <c r="X62" i="62"/>
  <c r="Y62" i="62"/>
  <c r="Z62" i="62"/>
  <c r="AA62" i="62"/>
  <c r="AB62" i="62"/>
  <c r="AC62" i="62"/>
  <c r="AD62" i="62"/>
  <c r="AE62" i="62"/>
  <c r="AF62" i="62"/>
  <c r="C63" i="62"/>
  <c r="D63" i="62"/>
  <c r="E63" i="62"/>
  <c r="F63" i="62"/>
  <c r="G63" i="62"/>
  <c r="H63" i="62"/>
  <c r="I63" i="62"/>
  <c r="J63" i="62"/>
  <c r="K63" i="62"/>
  <c r="L63" i="62"/>
  <c r="M63" i="62"/>
  <c r="N63" i="62"/>
  <c r="O63" i="62"/>
  <c r="P63" i="62"/>
  <c r="Q63" i="62"/>
  <c r="R63" i="62"/>
  <c r="S63" i="62"/>
  <c r="T63" i="62"/>
  <c r="U63" i="62"/>
  <c r="V63" i="62"/>
  <c r="W63" i="62"/>
  <c r="X63" i="62"/>
  <c r="Y63" i="62"/>
  <c r="Z63" i="62"/>
  <c r="AA63" i="62"/>
  <c r="AB63" i="62"/>
  <c r="AC63" i="62"/>
  <c r="AD63" i="62"/>
  <c r="AE63" i="62"/>
  <c r="AF63" i="62"/>
  <c r="C64" i="62"/>
  <c r="D64" i="62"/>
  <c r="E64" i="62"/>
  <c r="F64" i="62"/>
  <c r="G64" i="62"/>
  <c r="H64" i="62"/>
  <c r="I64" i="62"/>
  <c r="J64" i="62"/>
  <c r="K64" i="62"/>
  <c r="L64" i="62"/>
  <c r="M64" i="62"/>
  <c r="N64" i="62"/>
  <c r="O64" i="62"/>
  <c r="P64" i="62"/>
  <c r="Q64" i="62"/>
  <c r="R64" i="62"/>
  <c r="S64" i="62"/>
  <c r="T64" i="62"/>
  <c r="U64" i="62"/>
  <c r="V64" i="62"/>
  <c r="W64" i="62"/>
  <c r="X64" i="62"/>
  <c r="Y64" i="62"/>
  <c r="Z64" i="62"/>
  <c r="AA64" i="62"/>
  <c r="AB64" i="62"/>
  <c r="AC64" i="62"/>
  <c r="AD64" i="62"/>
  <c r="AE64" i="62"/>
  <c r="AF64" i="62"/>
  <c r="C65" i="62"/>
  <c r="D65" i="62"/>
  <c r="E65" i="62"/>
  <c r="F65" i="62"/>
  <c r="G65" i="62"/>
  <c r="H65" i="62"/>
  <c r="I65" i="62"/>
  <c r="J65" i="62"/>
  <c r="K65" i="62"/>
  <c r="L65" i="62"/>
  <c r="M65" i="62"/>
  <c r="N65" i="62"/>
  <c r="O65" i="62"/>
  <c r="P65" i="62"/>
  <c r="Q65" i="62"/>
  <c r="R65" i="62"/>
  <c r="S65" i="62"/>
  <c r="T65" i="62"/>
  <c r="U65" i="62"/>
  <c r="V65" i="62"/>
  <c r="W65" i="62"/>
  <c r="X65" i="62"/>
  <c r="Y65" i="62"/>
  <c r="Z65" i="62"/>
  <c r="AA65" i="62"/>
  <c r="AB65" i="62"/>
  <c r="AC65" i="62"/>
  <c r="AD65" i="62"/>
  <c r="AE65" i="62"/>
  <c r="AF65" i="62"/>
  <c r="C66" i="62"/>
  <c r="D66" i="62"/>
  <c r="E66" i="62"/>
  <c r="F66" i="62"/>
  <c r="G66" i="62"/>
  <c r="H66" i="62"/>
  <c r="I66" i="62"/>
  <c r="J66" i="62"/>
  <c r="K66" i="62"/>
  <c r="L66" i="62"/>
  <c r="M66" i="62"/>
  <c r="N66" i="62"/>
  <c r="O66" i="62"/>
  <c r="P66" i="62"/>
  <c r="Q66" i="62"/>
  <c r="R66" i="62"/>
  <c r="S66" i="62"/>
  <c r="T66" i="62"/>
  <c r="U66" i="62"/>
  <c r="V66" i="62"/>
  <c r="W66" i="62"/>
  <c r="X66" i="62"/>
  <c r="Y66" i="62"/>
  <c r="Z66" i="62"/>
  <c r="AA66" i="62"/>
  <c r="AB66" i="62"/>
  <c r="AC66" i="62"/>
  <c r="AD66" i="62"/>
  <c r="AE66" i="62"/>
  <c r="AF66" i="62"/>
  <c r="AG63" i="62"/>
  <c r="AG64" i="62"/>
  <c r="AG65" i="62"/>
  <c r="AG66" i="62"/>
  <c r="AG62" i="62"/>
  <c r="C62" i="54"/>
  <c r="D62" i="54"/>
  <c r="E62" i="54"/>
  <c r="F62" i="54"/>
  <c r="G62" i="54"/>
  <c r="H62" i="54"/>
  <c r="I62" i="54"/>
  <c r="J62" i="54"/>
  <c r="K62" i="54"/>
  <c r="L62" i="54"/>
  <c r="M62" i="54"/>
  <c r="N62" i="54"/>
  <c r="O62" i="54"/>
  <c r="P62" i="54"/>
  <c r="Q62" i="54"/>
  <c r="R62" i="54"/>
  <c r="S62" i="54"/>
  <c r="T62" i="54"/>
  <c r="U62" i="54"/>
  <c r="V62" i="54"/>
  <c r="W62" i="54"/>
  <c r="X62" i="54"/>
  <c r="Y62" i="54"/>
  <c r="Z62" i="54"/>
  <c r="AA62" i="54"/>
  <c r="AB62" i="54"/>
  <c r="AC62" i="54"/>
  <c r="AD62" i="54"/>
  <c r="AE62" i="54"/>
  <c r="AF62" i="54"/>
  <c r="C63" i="54"/>
  <c r="D63" i="54"/>
  <c r="E63" i="54"/>
  <c r="F63" i="54"/>
  <c r="G63" i="54"/>
  <c r="H63" i="54"/>
  <c r="I63" i="54"/>
  <c r="J63" i="54"/>
  <c r="K63" i="54"/>
  <c r="L63" i="54"/>
  <c r="M63" i="54"/>
  <c r="N63" i="54"/>
  <c r="O63" i="54"/>
  <c r="P63" i="54"/>
  <c r="Q63" i="54"/>
  <c r="R63" i="54"/>
  <c r="S63" i="54"/>
  <c r="T63" i="54"/>
  <c r="U63" i="54"/>
  <c r="V63" i="54"/>
  <c r="W63" i="54"/>
  <c r="X63" i="54"/>
  <c r="Y63" i="54"/>
  <c r="Z63" i="54"/>
  <c r="AA63" i="54"/>
  <c r="AB63" i="54"/>
  <c r="AC63" i="54"/>
  <c r="AD63" i="54"/>
  <c r="AE63" i="54"/>
  <c r="AF63" i="54"/>
  <c r="C64" i="54"/>
  <c r="D64" i="54"/>
  <c r="E64" i="54"/>
  <c r="F64" i="54"/>
  <c r="G64" i="54"/>
  <c r="H64" i="54"/>
  <c r="I64" i="54"/>
  <c r="J64" i="54"/>
  <c r="K64" i="54"/>
  <c r="L64" i="54"/>
  <c r="M64" i="54"/>
  <c r="N64" i="54"/>
  <c r="O64" i="54"/>
  <c r="P64" i="54"/>
  <c r="Q64" i="54"/>
  <c r="R64" i="54"/>
  <c r="S64" i="54"/>
  <c r="T64" i="54"/>
  <c r="U64" i="54"/>
  <c r="V64" i="54"/>
  <c r="W64" i="54"/>
  <c r="X64" i="54"/>
  <c r="Y64" i="54"/>
  <c r="Z64" i="54"/>
  <c r="AA64" i="54"/>
  <c r="AB64" i="54"/>
  <c r="AC64" i="54"/>
  <c r="AD64" i="54"/>
  <c r="AE64" i="54"/>
  <c r="AF64" i="54"/>
  <c r="C65" i="54"/>
  <c r="D65" i="54"/>
  <c r="E65" i="54"/>
  <c r="F65" i="54"/>
  <c r="G65" i="54"/>
  <c r="H65" i="54"/>
  <c r="I65" i="54"/>
  <c r="J65" i="54"/>
  <c r="K65" i="54"/>
  <c r="L65" i="54"/>
  <c r="M65" i="54"/>
  <c r="N65" i="54"/>
  <c r="O65" i="54"/>
  <c r="P65" i="54"/>
  <c r="Q65" i="54"/>
  <c r="R65" i="54"/>
  <c r="S65" i="54"/>
  <c r="T65" i="54"/>
  <c r="U65" i="54"/>
  <c r="V65" i="54"/>
  <c r="W65" i="54"/>
  <c r="X65" i="54"/>
  <c r="Y65" i="54"/>
  <c r="Z65" i="54"/>
  <c r="AA65" i="54"/>
  <c r="AB65" i="54"/>
  <c r="AC65" i="54"/>
  <c r="AD65" i="54"/>
  <c r="AE65" i="54"/>
  <c r="AF65" i="54"/>
  <c r="C66" i="54"/>
  <c r="D66" i="54"/>
  <c r="E66" i="54"/>
  <c r="F66" i="54"/>
  <c r="G66" i="54"/>
  <c r="H66" i="54"/>
  <c r="I66" i="54"/>
  <c r="J66" i="54"/>
  <c r="K66" i="54"/>
  <c r="L66" i="54"/>
  <c r="M66" i="54"/>
  <c r="N66" i="54"/>
  <c r="O66" i="54"/>
  <c r="P66" i="54"/>
  <c r="Q66" i="54"/>
  <c r="R66" i="54"/>
  <c r="S66" i="54"/>
  <c r="T66" i="54"/>
  <c r="U66" i="54"/>
  <c r="V66" i="54"/>
  <c r="W66" i="54"/>
  <c r="X66" i="54"/>
  <c r="Y66" i="54"/>
  <c r="Z66" i="54"/>
  <c r="AA66" i="54"/>
  <c r="AB66" i="54"/>
  <c r="AC66" i="54"/>
  <c r="AD66" i="54"/>
  <c r="AE66" i="54"/>
  <c r="AF66" i="54"/>
  <c r="AG63" i="54"/>
  <c r="AG64" i="54"/>
  <c r="AG65" i="54"/>
  <c r="AG66" i="54"/>
  <c r="AG62" i="54"/>
  <c r="C62" i="63"/>
  <c r="D62" i="63"/>
  <c r="E62" i="63"/>
  <c r="F62" i="63"/>
  <c r="G62" i="63"/>
  <c r="H62" i="63"/>
  <c r="I62" i="63"/>
  <c r="J62" i="63"/>
  <c r="K62" i="63"/>
  <c r="L62" i="63"/>
  <c r="M62" i="63"/>
  <c r="N62" i="63"/>
  <c r="O62" i="63"/>
  <c r="P62" i="63"/>
  <c r="Q62" i="63"/>
  <c r="R62" i="63"/>
  <c r="S62" i="63"/>
  <c r="T62" i="63"/>
  <c r="U62" i="63"/>
  <c r="V62" i="63"/>
  <c r="W62" i="63"/>
  <c r="X62" i="63"/>
  <c r="Y62" i="63"/>
  <c r="Z62" i="63"/>
  <c r="AA62" i="63"/>
  <c r="AB62" i="63"/>
  <c r="AC62" i="63"/>
  <c r="AD62" i="63"/>
  <c r="AE62" i="63"/>
  <c r="AF62" i="63"/>
  <c r="C63" i="63"/>
  <c r="D63" i="63"/>
  <c r="E63" i="63"/>
  <c r="F63" i="63"/>
  <c r="G63" i="63"/>
  <c r="H63" i="63"/>
  <c r="I63" i="63"/>
  <c r="J63" i="63"/>
  <c r="K63" i="63"/>
  <c r="L63" i="63"/>
  <c r="M63" i="63"/>
  <c r="N63" i="63"/>
  <c r="O63" i="63"/>
  <c r="P63" i="63"/>
  <c r="Q63" i="63"/>
  <c r="R63" i="63"/>
  <c r="S63" i="63"/>
  <c r="T63" i="63"/>
  <c r="U63" i="63"/>
  <c r="V63" i="63"/>
  <c r="W63" i="63"/>
  <c r="X63" i="63"/>
  <c r="Y63" i="63"/>
  <c r="Z63" i="63"/>
  <c r="AA63" i="63"/>
  <c r="AB63" i="63"/>
  <c r="AC63" i="63"/>
  <c r="AD63" i="63"/>
  <c r="AE63" i="63"/>
  <c r="AF63" i="63"/>
  <c r="C64" i="63"/>
  <c r="D64" i="63"/>
  <c r="E64" i="63"/>
  <c r="F64" i="63"/>
  <c r="G64" i="63"/>
  <c r="H64" i="63"/>
  <c r="I64" i="63"/>
  <c r="J64" i="63"/>
  <c r="K64" i="63"/>
  <c r="L64" i="63"/>
  <c r="M64" i="63"/>
  <c r="N64" i="63"/>
  <c r="O64" i="63"/>
  <c r="P64" i="63"/>
  <c r="Q64" i="63"/>
  <c r="R64" i="63"/>
  <c r="S64" i="63"/>
  <c r="T64" i="63"/>
  <c r="U64" i="63"/>
  <c r="V64" i="63"/>
  <c r="W64" i="63"/>
  <c r="X64" i="63"/>
  <c r="Y64" i="63"/>
  <c r="Z64" i="63"/>
  <c r="AA64" i="63"/>
  <c r="AB64" i="63"/>
  <c r="AC64" i="63"/>
  <c r="AD64" i="63"/>
  <c r="AE64" i="63"/>
  <c r="AF64" i="63"/>
  <c r="C65" i="63"/>
  <c r="D65" i="63"/>
  <c r="E65" i="63"/>
  <c r="F65" i="63"/>
  <c r="G65" i="63"/>
  <c r="H65" i="63"/>
  <c r="I65" i="63"/>
  <c r="J65" i="63"/>
  <c r="K65" i="63"/>
  <c r="L65" i="63"/>
  <c r="M65" i="63"/>
  <c r="N65" i="63"/>
  <c r="O65" i="63"/>
  <c r="P65" i="63"/>
  <c r="Q65" i="63"/>
  <c r="R65" i="63"/>
  <c r="S65" i="63"/>
  <c r="T65" i="63"/>
  <c r="U65" i="63"/>
  <c r="V65" i="63"/>
  <c r="W65" i="63"/>
  <c r="X65" i="63"/>
  <c r="Y65" i="63"/>
  <c r="Z65" i="63"/>
  <c r="AA65" i="63"/>
  <c r="AB65" i="63"/>
  <c r="AC65" i="63"/>
  <c r="AD65" i="63"/>
  <c r="AE65" i="63"/>
  <c r="AF65" i="63"/>
  <c r="C66" i="63"/>
  <c r="D66" i="63"/>
  <c r="E66" i="63"/>
  <c r="F66" i="63"/>
  <c r="G66" i="63"/>
  <c r="H66" i="63"/>
  <c r="I66" i="63"/>
  <c r="J66" i="63"/>
  <c r="K66" i="63"/>
  <c r="L66" i="63"/>
  <c r="M66" i="63"/>
  <c r="N66" i="63"/>
  <c r="O66" i="63"/>
  <c r="P66" i="63"/>
  <c r="Q66" i="63"/>
  <c r="R66" i="63"/>
  <c r="S66" i="63"/>
  <c r="T66" i="63"/>
  <c r="U66" i="63"/>
  <c r="V66" i="63"/>
  <c r="W66" i="63"/>
  <c r="X66" i="63"/>
  <c r="Y66" i="63"/>
  <c r="Z66" i="63"/>
  <c r="AA66" i="63"/>
  <c r="AB66" i="63"/>
  <c r="AC66" i="63"/>
  <c r="AD66" i="63"/>
  <c r="AE66" i="63"/>
  <c r="AF66" i="63"/>
  <c r="AG63" i="63"/>
  <c r="AG64" i="63"/>
  <c r="AG65" i="63"/>
  <c r="AG66" i="63"/>
  <c r="AG62" i="63"/>
  <c r="C62" i="60"/>
  <c r="D62" i="60"/>
  <c r="E62" i="60"/>
  <c r="F62" i="60"/>
  <c r="G62" i="60"/>
  <c r="H62" i="60"/>
  <c r="I62" i="60"/>
  <c r="J62" i="60"/>
  <c r="K62" i="60"/>
  <c r="L62" i="60"/>
  <c r="M62" i="60"/>
  <c r="N62" i="60"/>
  <c r="O62" i="60"/>
  <c r="P62" i="60"/>
  <c r="Q62" i="60"/>
  <c r="R62" i="60"/>
  <c r="S62" i="60"/>
  <c r="T62" i="60"/>
  <c r="U62" i="60"/>
  <c r="V62" i="60"/>
  <c r="W62" i="60"/>
  <c r="X62" i="60"/>
  <c r="Y62" i="60"/>
  <c r="Z62" i="60"/>
  <c r="AA62" i="60"/>
  <c r="AB62" i="60"/>
  <c r="AC62" i="60"/>
  <c r="AD62" i="60"/>
  <c r="AE62" i="60"/>
  <c r="AF62" i="60"/>
  <c r="C63" i="60"/>
  <c r="D63" i="60"/>
  <c r="E63" i="60"/>
  <c r="F63" i="60"/>
  <c r="G63" i="60"/>
  <c r="H63" i="60"/>
  <c r="I63" i="60"/>
  <c r="J63" i="60"/>
  <c r="K63" i="60"/>
  <c r="L63" i="60"/>
  <c r="M63" i="60"/>
  <c r="N63" i="60"/>
  <c r="O63" i="60"/>
  <c r="P63" i="60"/>
  <c r="Q63" i="60"/>
  <c r="R63" i="60"/>
  <c r="S63" i="60"/>
  <c r="T63" i="60"/>
  <c r="U63" i="60"/>
  <c r="V63" i="60"/>
  <c r="W63" i="60"/>
  <c r="X63" i="60"/>
  <c r="Y63" i="60"/>
  <c r="Z63" i="60"/>
  <c r="AA63" i="60"/>
  <c r="AB63" i="60"/>
  <c r="AC63" i="60"/>
  <c r="AD63" i="60"/>
  <c r="AE63" i="60"/>
  <c r="AF63" i="60"/>
  <c r="C64" i="60"/>
  <c r="D64" i="60"/>
  <c r="E64" i="60"/>
  <c r="F64" i="60"/>
  <c r="G64" i="60"/>
  <c r="H64" i="60"/>
  <c r="I64" i="60"/>
  <c r="J64" i="60"/>
  <c r="K64" i="60"/>
  <c r="L64" i="60"/>
  <c r="M64" i="60"/>
  <c r="N64" i="60"/>
  <c r="O64" i="60"/>
  <c r="P64" i="60"/>
  <c r="Q64" i="60"/>
  <c r="R64" i="60"/>
  <c r="S64" i="60"/>
  <c r="T64" i="60"/>
  <c r="U64" i="60"/>
  <c r="V64" i="60"/>
  <c r="W64" i="60"/>
  <c r="X64" i="60"/>
  <c r="Y64" i="60"/>
  <c r="Z64" i="60"/>
  <c r="AA64" i="60"/>
  <c r="AB64" i="60"/>
  <c r="AC64" i="60"/>
  <c r="AD64" i="60"/>
  <c r="AE64" i="60"/>
  <c r="AF64" i="60"/>
  <c r="C65" i="60"/>
  <c r="D65" i="60"/>
  <c r="E65" i="60"/>
  <c r="F65" i="60"/>
  <c r="G65" i="60"/>
  <c r="H65" i="60"/>
  <c r="I65" i="60"/>
  <c r="J65" i="60"/>
  <c r="K65" i="60"/>
  <c r="L65" i="60"/>
  <c r="M65" i="60"/>
  <c r="N65" i="60"/>
  <c r="O65" i="60"/>
  <c r="P65" i="60"/>
  <c r="Q65" i="60"/>
  <c r="R65" i="60"/>
  <c r="S65" i="60"/>
  <c r="T65" i="60"/>
  <c r="U65" i="60"/>
  <c r="V65" i="60"/>
  <c r="W65" i="60"/>
  <c r="X65" i="60"/>
  <c r="Y65" i="60"/>
  <c r="Z65" i="60"/>
  <c r="AA65" i="60"/>
  <c r="AB65" i="60"/>
  <c r="AC65" i="60"/>
  <c r="AD65" i="60"/>
  <c r="AE65" i="60"/>
  <c r="AF65" i="60"/>
  <c r="C66" i="60"/>
  <c r="D66" i="60"/>
  <c r="E66" i="60"/>
  <c r="F66" i="60"/>
  <c r="G66" i="60"/>
  <c r="H66" i="60"/>
  <c r="I66" i="60"/>
  <c r="J66" i="60"/>
  <c r="K66" i="60"/>
  <c r="L66" i="60"/>
  <c r="M66" i="60"/>
  <c r="N66" i="60"/>
  <c r="O66" i="60"/>
  <c r="P66" i="60"/>
  <c r="Q66" i="60"/>
  <c r="R66" i="60"/>
  <c r="S66" i="60"/>
  <c r="T66" i="60"/>
  <c r="U66" i="60"/>
  <c r="V66" i="60"/>
  <c r="W66" i="60"/>
  <c r="X66" i="60"/>
  <c r="Y66" i="60"/>
  <c r="Z66" i="60"/>
  <c r="AA66" i="60"/>
  <c r="AB66" i="60"/>
  <c r="AC66" i="60"/>
  <c r="AD66" i="60"/>
  <c r="AE66" i="60"/>
  <c r="AF66" i="60"/>
  <c r="AG63" i="60"/>
  <c r="AG64" i="60"/>
  <c r="AG65" i="60"/>
  <c r="AG66" i="60"/>
  <c r="AG62" i="60"/>
  <c r="C62" i="20"/>
  <c r="D62" i="20"/>
  <c r="E62" i="20"/>
  <c r="F62" i="20"/>
  <c r="G62" i="20"/>
  <c r="H62" i="20"/>
  <c r="I62" i="20"/>
  <c r="J62" i="20"/>
  <c r="K62" i="20"/>
  <c r="L62" i="20"/>
  <c r="M62" i="20"/>
  <c r="N62" i="20"/>
  <c r="O62" i="20"/>
  <c r="P62" i="20"/>
  <c r="Q62" i="20"/>
  <c r="R62" i="20"/>
  <c r="S62" i="20"/>
  <c r="T62" i="20"/>
  <c r="U62" i="20"/>
  <c r="V62" i="20"/>
  <c r="W62" i="20"/>
  <c r="X62" i="20"/>
  <c r="Y62" i="20"/>
  <c r="Z62" i="20"/>
  <c r="AA62" i="20"/>
  <c r="AB62" i="20"/>
  <c r="AC62" i="20"/>
  <c r="AD62" i="20"/>
  <c r="AE62" i="20"/>
  <c r="AF62" i="20"/>
  <c r="C63" i="20"/>
  <c r="D63" i="20"/>
  <c r="E63" i="20"/>
  <c r="F63" i="20"/>
  <c r="G63" i="20"/>
  <c r="H63" i="20"/>
  <c r="I63" i="20"/>
  <c r="J63" i="20"/>
  <c r="K63" i="20"/>
  <c r="L63" i="20"/>
  <c r="M63" i="20"/>
  <c r="N63" i="20"/>
  <c r="O63" i="20"/>
  <c r="P63" i="20"/>
  <c r="Q63" i="20"/>
  <c r="R63" i="20"/>
  <c r="S63" i="20"/>
  <c r="T63" i="20"/>
  <c r="U63" i="20"/>
  <c r="V63" i="20"/>
  <c r="W63" i="20"/>
  <c r="X63" i="20"/>
  <c r="Y63" i="20"/>
  <c r="Z63" i="20"/>
  <c r="AA63" i="20"/>
  <c r="AB63" i="20"/>
  <c r="AC63" i="20"/>
  <c r="AD63" i="20"/>
  <c r="AE63" i="20"/>
  <c r="AF63" i="20"/>
  <c r="C64" i="20"/>
  <c r="D64" i="20"/>
  <c r="E64" i="20"/>
  <c r="F64" i="20"/>
  <c r="G64" i="20"/>
  <c r="H64" i="20"/>
  <c r="I64" i="20"/>
  <c r="J64" i="20"/>
  <c r="K64" i="20"/>
  <c r="L64" i="20"/>
  <c r="M64" i="20"/>
  <c r="N64" i="20"/>
  <c r="O64" i="20"/>
  <c r="P64" i="20"/>
  <c r="Q64" i="20"/>
  <c r="R64" i="20"/>
  <c r="S64" i="20"/>
  <c r="T64" i="20"/>
  <c r="U64" i="20"/>
  <c r="V64" i="20"/>
  <c r="W64" i="20"/>
  <c r="X64" i="20"/>
  <c r="Y64" i="20"/>
  <c r="Z64" i="20"/>
  <c r="AA64" i="20"/>
  <c r="AB64" i="20"/>
  <c r="AC64" i="20"/>
  <c r="AD64" i="20"/>
  <c r="AE64" i="20"/>
  <c r="AF64" i="20"/>
  <c r="C65" i="20"/>
  <c r="D65" i="20"/>
  <c r="E65" i="20"/>
  <c r="F65" i="20"/>
  <c r="G65" i="20"/>
  <c r="H65" i="20"/>
  <c r="I65" i="20"/>
  <c r="J65" i="20"/>
  <c r="K65" i="20"/>
  <c r="L65" i="20"/>
  <c r="M65" i="20"/>
  <c r="N65" i="20"/>
  <c r="O65" i="20"/>
  <c r="P65" i="20"/>
  <c r="Q65" i="20"/>
  <c r="R65" i="20"/>
  <c r="S65" i="20"/>
  <c r="T65" i="20"/>
  <c r="U65" i="20"/>
  <c r="V65" i="20"/>
  <c r="W65" i="20"/>
  <c r="X65" i="20"/>
  <c r="Y65" i="20"/>
  <c r="Z65" i="20"/>
  <c r="AA65" i="20"/>
  <c r="AB65" i="20"/>
  <c r="AC65" i="20"/>
  <c r="AD65" i="20"/>
  <c r="AE65" i="20"/>
  <c r="AF65" i="20"/>
  <c r="C66" i="20"/>
  <c r="D66" i="20"/>
  <c r="E66" i="20"/>
  <c r="F66" i="20"/>
  <c r="G66" i="20"/>
  <c r="H66" i="20"/>
  <c r="I66" i="20"/>
  <c r="J66" i="20"/>
  <c r="K66" i="20"/>
  <c r="L66" i="20"/>
  <c r="M66" i="20"/>
  <c r="N66" i="20"/>
  <c r="O66" i="20"/>
  <c r="P66" i="20"/>
  <c r="Q66" i="20"/>
  <c r="R66" i="20"/>
  <c r="S66" i="20"/>
  <c r="T66" i="20"/>
  <c r="U66" i="20"/>
  <c r="V66" i="20"/>
  <c r="W66" i="20"/>
  <c r="X66" i="20"/>
  <c r="Y66" i="20"/>
  <c r="Z66" i="20"/>
  <c r="AA66" i="20"/>
  <c r="AB66" i="20"/>
  <c r="AC66" i="20"/>
  <c r="AD66" i="20"/>
  <c r="AE66" i="20"/>
  <c r="AF66" i="20"/>
  <c r="AG63" i="20"/>
  <c r="AG64" i="20"/>
  <c r="AG65" i="20"/>
  <c r="AG66" i="20"/>
  <c r="AG62" i="20"/>
  <c r="C3" i="64" l="1"/>
  <c r="C3" i="57"/>
  <c r="C3" i="56"/>
  <c r="C3" i="59"/>
  <c r="C3" i="58"/>
  <c r="C3" i="55"/>
  <c r="C3" i="61"/>
  <c r="C3" i="62"/>
  <c r="C3" i="54"/>
  <c r="C3" i="63"/>
  <c r="C3" i="60"/>
  <c r="AG84" i="64"/>
  <c r="AF84" i="64"/>
  <c r="AE84" i="64"/>
  <c r="AD84" i="64"/>
  <c r="AC84" i="64"/>
  <c r="AB84" i="64"/>
  <c r="AA84" i="64"/>
  <c r="Z84" i="64"/>
  <c r="Y84" i="64"/>
  <c r="X84" i="64"/>
  <c r="W84" i="64"/>
  <c r="V84" i="64"/>
  <c r="U84" i="64"/>
  <c r="T84" i="64"/>
  <c r="S84" i="64"/>
  <c r="R84" i="64"/>
  <c r="Q84" i="64"/>
  <c r="P84" i="64"/>
  <c r="O84" i="64"/>
  <c r="N84" i="64"/>
  <c r="M84" i="64"/>
  <c r="L84" i="64"/>
  <c r="K84" i="64"/>
  <c r="J84" i="64"/>
  <c r="I84" i="64"/>
  <c r="H84" i="64"/>
  <c r="G84" i="64"/>
  <c r="F84" i="64"/>
  <c r="E84" i="64"/>
  <c r="D84" i="64"/>
  <c r="C84" i="64"/>
  <c r="B84" i="64"/>
  <c r="AG83" i="64"/>
  <c r="AF83" i="64"/>
  <c r="AE83" i="64"/>
  <c r="AD83" i="64"/>
  <c r="AC83" i="64"/>
  <c r="AB83" i="64"/>
  <c r="AA83" i="64"/>
  <c r="Z83" i="64"/>
  <c r="Y83" i="64"/>
  <c r="X83" i="64"/>
  <c r="W83" i="64"/>
  <c r="V83" i="64"/>
  <c r="U83" i="64"/>
  <c r="T83" i="64"/>
  <c r="S83" i="64"/>
  <c r="R83" i="64"/>
  <c r="Q83" i="64"/>
  <c r="P83" i="64"/>
  <c r="O83" i="64"/>
  <c r="N83" i="64"/>
  <c r="M83" i="64"/>
  <c r="L83" i="64"/>
  <c r="K83" i="64"/>
  <c r="J83" i="64"/>
  <c r="I83" i="64"/>
  <c r="H83" i="64"/>
  <c r="G83" i="64"/>
  <c r="F83" i="64"/>
  <c r="E83" i="64"/>
  <c r="D83" i="64"/>
  <c r="C83" i="64"/>
  <c r="B83" i="64"/>
  <c r="AG82" i="64"/>
  <c r="AF82" i="64"/>
  <c r="AE82" i="64"/>
  <c r="AD82" i="64"/>
  <c r="AC82" i="64"/>
  <c r="AB82" i="64"/>
  <c r="AA82" i="64"/>
  <c r="Z82" i="64"/>
  <c r="Y82" i="64"/>
  <c r="X82" i="64"/>
  <c r="W82" i="64"/>
  <c r="V82" i="64"/>
  <c r="U82" i="64"/>
  <c r="T82" i="64"/>
  <c r="S82" i="64"/>
  <c r="R82" i="64"/>
  <c r="Q82" i="64"/>
  <c r="P82" i="64"/>
  <c r="O82" i="64"/>
  <c r="N82" i="64"/>
  <c r="M82" i="64"/>
  <c r="L82" i="64"/>
  <c r="K82" i="64"/>
  <c r="J82" i="64"/>
  <c r="I82" i="64"/>
  <c r="H82" i="64"/>
  <c r="G82" i="64"/>
  <c r="F82" i="64"/>
  <c r="E82" i="64"/>
  <c r="D82" i="64"/>
  <c r="C82" i="64"/>
  <c r="B82" i="64"/>
  <c r="AG81" i="64"/>
  <c r="AF81" i="64"/>
  <c r="AE81" i="64"/>
  <c r="AD81" i="64"/>
  <c r="AC81" i="64"/>
  <c r="AB81" i="64"/>
  <c r="AA81" i="64"/>
  <c r="Z81" i="64"/>
  <c r="Y81" i="64"/>
  <c r="X81" i="64"/>
  <c r="W81" i="64"/>
  <c r="V81" i="64"/>
  <c r="U81" i="64"/>
  <c r="T81" i="64"/>
  <c r="S81" i="64"/>
  <c r="R81" i="64"/>
  <c r="Q81" i="64"/>
  <c r="P81" i="64"/>
  <c r="O81" i="64"/>
  <c r="N81" i="64"/>
  <c r="M81" i="64"/>
  <c r="L81" i="64"/>
  <c r="K81" i="64"/>
  <c r="J81" i="64"/>
  <c r="I81" i="64"/>
  <c r="H81" i="64"/>
  <c r="G81" i="64"/>
  <c r="F81" i="64"/>
  <c r="E81" i="64"/>
  <c r="D81" i="64"/>
  <c r="C81" i="64"/>
  <c r="B81" i="64"/>
  <c r="AG80" i="64"/>
  <c r="AF80" i="64"/>
  <c r="AE80" i="64"/>
  <c r="AD80" i="64"/>
  <c r="AC80" i="64"/>
  <c r="AB80" i="64"/>
  <c r="AA80" i="64"/>
  <c r="Z80" i="64"/>
  <c r="Y80" i="64"/>
  <c r="X80" i="64"/>
  <c r="W80" i="64"/>
  <c r="V80" i="64"/>
  <c r="U80" i="64"/>
  <c r="T80" i="64"/>
  <c r="S80" i="64"/>
  <c r="R80" i="64"/>
  <c r="Q80" i="64"/>
  <c r="P80" i="64"/>
  <c r="O80" i="64"/>
  <c r="N80" i="64"/>
  <c r="M80" i="64"/>
  <c r="L80" i="64"/>
  <c r="K80" i="64"/>
  <c r="J80" i="64"/>
  <c r="I80" i="64"/>
  <c r="H80" i="64"/>
  <c r="G80" i="64"/>
  <c r="F80" i="64"/>
  <c r="E80" i="64"/>
  <c r="D80" i="64"/>
  <c r="C80" i="64"/>
  <c r="B80" i="64"/>
  <c r="B78" i="64"/>
  <c r="B77" i="64"/>
  <c r="B76" i="64"/>
  <c r="B75" i="64"/>
  <c r="AG72" i="64"/>
  <c r="AF72" i="64"/>
  <c r="AE72" i="64"/>
  <c r="AD72" i="64"/>
  <c r="AC72" i="64"/>
  <c r="AB72" i="64"/>
  <c r="AA72" i="64"/>
  <c r="Z72" i="64"/>
  <c r="Y72" i="64"/>
  <c r="X72" i="64"/>
  <c r="W72" i="64"/>
  <c r="V72" i="64"/>
  <c r="U72" i="64"/>
  <c r="T72" i="64"/>
  <c r="S72" i="64"/>
  <c r="R72" i="64"/>
  <c r="Q72" i="64"/>
  <c r="P72" i="64"/>
  <c r="O72" i="64"/>
  <c r="N72" i="64"/>
  <c r="M72" i="64"/>
  <c r="L72" i="64"/>
  <c r="K72" i="64"/>
  <c r="J72" i="64"/>
  <c r="I72" i="64"/>
  <c r="H72" i="64"/>
  <c r="G72" i="64"/>
  <c r="F72" i="64"/>
  <c r="E72" i="64"/>
  <c r="D72" i="64"/>
  <c r="C72" i="64"/>
  <c r="B72" i="64"/>
  <c r="AG71" i="64"/>
  <c r="AF71" i="64"/>
  <c r="AE71" i="64"/>
  <c r="AD71" i="64"/>
  <c r="AC71" i="64"/>
  <c r="AB71" i="64"/>
  <c r="AA71" i="64"/>
  <c r="Z71" i="64"/>
  <c r="Y71" i="64"/>
  <c r="X71" i="64"/>
  <c r="W71" i="64"/>
  <c r="V71" i="64"/>
  <c r="U71" i="64"/>
  <c r="T71" i="64"/>
  <c r="S71" i="64"/>
  <c r="R71" i="64"/>
  <c r="Q71" i="64"/>
  <c r="P71" i="64"/>
  <c r="O71" i="64"/>
  <c r="N71" i="64"/>
  <c r="M71" i="64"/>
  <c r="L71" i="64"/>
  <c r="K71" i="64"/>
  <c r="J71" i="64"/>
  <c r="I71" i="64"/>
  <c r="H71" i="64"/>
  <c r="G71" i="64"/>
  <c r="F71" i="64"/>
  <c r="E71" i="64"/>
  <c r="D71" i="64"/>
  <c r="C71" i="64"/>
  <c r="B71" i="64"/>
  <c r="AG70" i="64"/>
  <c r="AF70" i="64"/>
  <c r="AE70" i="64"/>
  <c r="AD70" i="64"/>
  <c r="AC70" i="64"/>
  <c r="AB70" i="64"/>
  <c r="AA70" i="64"/>
  <c r="Z70" i="64"/>
  <c r="Y70" i="64"/>
  <c r="X70" i="64"/>
  <c r="W70" i="64"/>
  <c r="V70" i="64"/>
  <c r="U70" i="64"/>
  <c r="T70" i="64"/>
  <c r="S70" i="64"/>
  <c r="R70" i="64"/>
  <c r="Q70" i="64"/>
  <c r="P70" i="64"/>
  <c r="O70" i="64"/>
  <c r="N70" i="64"/>
  <c r="M70" i="64"/>
  <c r="L70" i="64"/>
  <c r="K70" i="64"/>
  <c r="J70" i="64"/>
  <c r="I70" i="64"/>
  <c r="H70" i="64"/>
  <c r="G70" i="64"/>
  <c r="F70" i="64"/>
  <c r="E70" i="64"/>
  <c r="D70" i="64"/>
  <c r="C70" i="64"/>
  <c r="B70" i="64"/>
  <c r="AG69" i="64"/>
  <c r="AF69" i="64"/>
  <c r="AE69" i="64"/>
  <c r="AD69" i="64"/>
  <c r="AC69" i="64"/>
  <c r="AB69" i="64"/>
  <c r="AA69" i="64"/>
  <c r="Z69" i="64"/>
  <c r="Y69" i="64"/>
  <c r="X69" i="64"/>
  <c r="W69" i="64"/>
  <c r="V69" i="64"/>
  <c r="U69" i="64"/>
  <c r="T69" i="64"/>
  <c r="S69" i="64"/>
  <c r="R69" i="64"/>
  <c r="Q69" i="64"/>
  <c r="P69" i="64"/>
  <c r="O69" i="64"/>
  <c r="N69" i="64"/>
  <c r="M69" i="64"/>
  <c r="L69" i="64"/>
  <c r="K69" i="64"/>
  <c r="J69" i="64"/>
  <c r="I69" i="64"/>
  <c r="H69" i="64"/>
  <c r="G69" i="64"/>
  <c r="F69" i="64"/>
  <c r="E69" i="64"/>
  <c r="D69" i="64"/>
  <c r="C69" i="64"/>
  <c r="B69" i="64"/>
  <c r="AG68" i="64"/>
  <c r="AF68" i="64"/>
  <c r="AE68" i="64"/>
  <c r="AD68" i="64"/>
  <c r="AC68" i="64"/>
  <c r="AB68" i="64"/>
  <c r="AA68" i="64"/>
  <c r="Z68" i="64"/>
  <c r="Y68" i="64"/>
  <c r="X68" i="64"/>
  <c r="W68" i="64"/>
  <c r="V68" i="64"/>
  <c r="U68" i="64"/>
  <c r="T68" i="64"/>
  <c r="S68" i="64"/>
  <c r="R68" i="64"/>
  <c r="Q68" i="64"/>
  <c r="P68" i="64"/>
  <c r="O68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B66" i="64"/>
  <c r="B65" i="64"/>
  <c r="B64" i="64"/>
  <c r="B63" i="64"/>
  <c r="AG38" i="64"/>
  <c r="AF38" i="64"/>
  <c r="AE38" i="64"/>
  <c r="AD38" i="64"/>
  <c r="AC38" i="64"/>
  <c r="AB38" i="64"/>
  <c r="AA38" i="64"/>
  <c r="Z38" i="64"/>
  <c r="Y38" i="64"/>
  <c r="X38" i="64"/>
  <c r="W38" i="64"/>
  <c r="V38" i="64"/>
  <c r="U38" i="64"/>
  <c r="T38" i="64"/>
  <c r="S38" i="64"/>
  <c r="R38" i="64"/>
  <c r="Q38" i="64"/>
  <c r="P38" i="64"/>
  <c r="O38" i="64"/>
  <c r="N38" i="64"/>
  <c r="M38" i="64"/>
  <c r="L38" i="64"/>
  <c r="K38" i="64"/>
  <c r="J38" i="64"/>
  <c r="I38" i="64"/>
  <c r="H38" i="64"/>
  <c r="G38" i="64"/>
  <c r="F38" i="64"/>
  <c r="E38" i="64"/>
  <c r="D38" i="64"/>
  <c r="C38" i="64"/>
  <c r="A35" i="64"/>
  <c r="A37" i="64" s="1"/>
  <c r="AG34" i="64"/>
  <c r="AF34" i="64"/>
  <c r="AE34" i="64"/>
  <c r="AD34" i="64"/>
  <c r="AC34" i="64"/>
  <c r="AB34" i="64"/>
  <c r="AA34" i="64"/>
  <c r="Z34" i="64"/>
  <c r="Y34" i="64"/>
  <c r="X34" i="64"/>
  <c r="W34" i="64"/>
  <c r="V34" i="64"/>
  <c r="U34" i="64"/>
  <c r="T34" i="64"/>
  <c r="S34" i="64"/>
  <c r="R34" i="64"/>
  <c r="Q34" i="64"/>
  <c r="P34" i="64"/>
  <c r="O34" i="64"/>
  <c r="N34" i="64"/>
  <c r="M34" i="64"/>
  <c r="L34" i="64"/>
  <c r="K34" i="64"/>
  <c r="J34" i="64"/>
  <c r="I34" i="64"/>
  <c r="H34" i="64"/>
  <c r="G34" i="64"/>
  <c r="F34" i="64"/>
  <c r="E34" i="64"/>
  <c r="D34" i="64"/>
  <c r="C34" i="64"/>
  <c r="A33" i="64"/>
  <c r="A31" i="64"/>
  <c r="A32" i="64" s="1"/>
  <c r="AG30" i="64"/>
  <c r="AF30" i="64"/>
  <c r="AE30" i="64"/>
  <c r="AD30" i="64"/>
  <c r="AC30" i="64"/>
  <c r="AB30" i="64"/>
  <c r="AA30" i="64"/>
  <c r="Z30" i="64"/>
  <c r="Y30" i="64"/>
  <c r="X30" i="64"/>
  <c r="W30" i="64"/>
  <c r="V30" i="64"/>
  <c r="U30" i="64"/>
  <c r="T30" i="64"/>
  <c r="S30" i="64"/>
  <c r="R30" i="64"/>
  <c r="Q30" i="64"/>
  <c r="P30" i="64"/>
  <c r="O30" i="64"/>
  <c r="N30" i="64"/>
  <c r="M30" i="64"/>
  <c r="L30" i="64"/>
  <c r="K30" i="64"/>
  <c r="J30" i="64"/>
  <c r="I30" i="64"/>
  <c r="H30" i="64"/>
  <c r="G30" i="64"/>
  <c r="F30" i="64"/>
  <c r="E30" i="64"/>
  <c r="D30" i="64"/>
  <c r="C30" i="64"/>
  <c r="A27" i="64"/>
  <c r="A29" i="64" s="1"/>
  <c r="AG26" i="64"/>
  <c r="AF26" i="64"/>
  <c r="AE26" i="64"/>
  <c r="AD26" i="64"/>
  <c r="AC26" i="64"/>
  <c r="AB26" i="64"/>
  <c r="AA26" i="64"/>
  <c r="Z26" i="64"/>
  <c r="Y26" i="64"/>
  <c r="X26" i="64"/>
  <c r="W26" i="64"/>
  <c r="V26" i="64"/>
  <c r="U26" i="64"/>
  <c r="T26" i="64"/>
  <c r="S26" i="64"/>
  <c r="R26" i="64"/>
  <c r="Q26" i="64"/>
  <c r="P26" i="64"/>
  <c r="O26" i="64"/>
  <c r="N26" i="64"/>
  <c r="M26" i="64"/>
  <c r="L26" i="64"/>
  <c r="K26" i="64"/>
  <c r="J26" i="64"/>
  <c r="I26" i="64"/>
  <c r="H26" i="64"/>
  <c r="G26" i="64"/>
  <c r="F26" i="64"/>
  <c r="E26" i="64"/>
  <c r="D26" i="64"/>
  <c r="C26" i="64"/>
  <c r="A24" i="64"/>
  <c r="A23" i="64"/>
  <c r="A25" i="64" s="1"/>
  <c r="AG22" i="64"/>
  <c r="AF22" i="64"/>
  <c r="AE22" i="64"/>
  <c r="AD22" i="64"/>
  <c r="AC22" i="64"/>
  <c r="AB22" i="64"/>
  <c r="AA22" i="64"/>
  <c r="Z22" i="64"/>
  <c r="Y22" i="64"/>
  <c r="X22" i="64"/>
  <c r="W22" i="64"/>
  <c r="V22" i="64"/>
  <c r="U22" i="64"/>
  <c r="T22" i="64"/>
  <c r="S22" i="64"/>
  <c r="R22" i="64"/>
  <c r="Q22" i="64"/>
  <c r="P22" i="64"/>
  <c r="O22" i="64"/>
  <c r="N22" i="64"/>
  <c r="M22" i="64"/>
  <c r="L22" i="64"/>
  <c r="K22" i="64"/>
  <c r="J22" i="64"/>
  <c r="I22" i="64"/>
  <c r="H22" i="64"/>
  <c r="G22" i="64"/>
  <c r="F22" i="64"/>
  <c r="E22" i="64"/>
  <c r="D22" i="64"/>
  <c r="C22" i="64"/>
  <c r="A16" i="64"/>
  <c r="A15" i="64"/>
  <c r="A14" i="64"/>
  <c r="A13" i="64"/>
  <c r="A12" i="64"/>
  <c r="A11" i="64"/>
  <c r="A10" i="64"/>
  <c r="A9" i="64"/>
  <c r="A8" i="64"/>
  <c r="A7" i="64"/>
  <c r="A6" i="64"/>
  <c r="A5" i="64"/>
  <c r="C4" i="64"/>
  <c r="C76" i="64" s="1"/>
  <c r="D3" i="64"/>
  <c r="C1" i="64"/>
  <c r="AG84" i="63"/>
  <c r="AF84" i="63"/>
  <c r="AE84" i="63"/>
  <c r="AD84" i="63"/>
  <c r="AC84" i="63"/>
  <c r="AB84" i="63"/>
  <c r="AA84" i="63"/>
  <c r="Z84" i="63"/>
  <c r="Y84" i="63"/>
  <c r="X84" i="63"/>
  <c r="W84" i="63"/>
  <c r="V84" i="63"/>
  <c r="U84" i="63"/>
  <c r="T84" i="63"/>
  <c r="S84" i="63"/>
  <c r="R84" i="63"/>
  <c r="Q84" i="63"/>
  <c r="P84" i="63"/>
  <c r="O84" i="63"/>
  <c r="N84" i="63"/>
  <c r="M84" i="63"/>
  <c r="L84" i="63"/>
  <c r="K84" i="63"/>
  <c r="J84" i="63"/>
  <c r="I84" i="63"/>
  <c r="H84" i="63"/>
  <c r="G84" i="63"/>
  <c r="F84" i="63"/>
  <c r="E84" i="63"/>
  <c r="D84" i="63"/>
  <c r="C84" i="63"/>
  <c r="B84" i="63"/>
  <c r="AG83" i="63"/>
  <c r="AF83" i="63"/>
  <c r="AE83" i="63"/>
  <c r="AD83" i="63"/>
  <c r="AC83" i="63"/>
  <c r="AB83" i="63"/>
  <c r="AA83" i="63"/>
  <c r="Z83" i="63"/>
  <c r="Y83" i="63"/>
  <c r="X83" i="63"/>
  <c r="W83" i="63"/>
  <c r="V83" i="63"/>
  <c r="U83" i="63"/>
  <c r="T83" i="63"/>
  <c r="S83" i="63"/>
  <c r="R83" i="63"/>
  <c r="Q83" i="63"/>
  <c r="P83" i="63"/>
  <c r="O83" i="63"/>
  <c r="N83" i="63"/>
  <c r="M83" i="63"/>
  <c r="L83" i="63"/>
  <c r="K83" i="63"/>
  <c r="J83" i="63"/>
  <c r="I83" i="63"/>
  <c r="H83" i="63"/>
  <c r="G83" i="63"/>
  <c r="F83" i="63"/>
  <c r="E83" i="63"/>
  <c r="D83" i="63"/>
  <c r="C83" i="63"/>
  <c r="B83" i="63"/>
  <c r="AG82" i="63"/>
  <c r="AF82" i="63"/>
  <c r="AE82" i="63"/>
  <c r="AD82" i="63"/>
  <c r="AC82" i="63"/>
  <c r="AB82" i="63"/>
  <c r="AA82" i="63"/>
  <c r="Z82" i="63"/>
  <c r="Y82" i="63"/>
  <c r="X82" i="63"/>
  <c r="W82" i="63"/>
  <c r="V82" i="63"/>
  <c r="U82" i="63"/>
  <c r="T82" i="63"/>
  <c r="S82" i="63"/>
  <c r="R82" i="63"/>
  <c r="Q82" i="63"/>
  <c r="P82" i="63"/>
  <c r="O82" i="63"/>
  <c r="N82" i="63"/>
  <c r="M82" i="63"/>
  <c r="L82" i="63"/>
  <c r="K82" i="63"/>
  <c r="J82" i="63"/>
  <c r="I82" i="63"/>
  <c r="H82" i="63"/>
  <c r="G82" i="63"/>
  <c r="F82" i="63"/>
  <c r="E82" i="63"/>
  <c r="D82" i="63"/>
  <c r="C82" i="63"/>
  <c r="B82" i="63"/>
  <c r="AG81" i="63"/>
  <c r="AF81" i="63"/>
  <c r="AE81" i="63"/>
  <c r="AD81" i="63"/>
  <c r="AC81" i="63"/>
  <c r="AB81" i="63"/>
  <c r="AA81" i="63"/>
  <c r="Z81" i="63"/>
  <c r="Y81" i="63"/>
  <c r="X81" i="63"/>
  <c r="W81" i="63"/>
  <c r="V81" i="63"/>
  <c r="U81" i="63"/>
  <c r="T81" i="63"/>
  <c r="S81" i="63"/>
  <c r="R81" i="63"/>
  <c r="Q81" i="63"/>
  <c r="P81" i="63"/>
  <c r="O81" i="63"/>
  <c r="N81" i="63"/>
  <c r="M81" i="63"/>
  <c r="L81" i="63"/>
  <c r="K81" i="63"/>
  <c r="J81" i="63"/>
  <c r="I81" i="63"/>
  <c r="H81" i="63"/>
  <c r="G81" i="63"/>
  <c r="F81" i="63"/>
  <c r="E81" i="63"/>
  <c r="D81" i="63"/>
  <c r="C81" i="63"/>
  <c r="B81" i="63"/>
  <c r="AG80" i="63"/>
  <c r="AF80" i="63"/>
  <c r="AE80" i="63"/>
  <c r="AD80" i="63"/>
  <c r="AC80" i="63"/>
  <c r="AB80" i="63"/>
  <c r="AA80" i="63"/>
  <c r="Z80" i="63"/>
  <c r="Y80" i="63"/>
  <c r="X80" i="63"/>
  <c r="W80" i="63"/>
  <c r="V80" i="63"/>
  <c r="U80" i="63"/>
  <c r="T80" i="63"/>
  <c r="S80" i="63"/>
  <c r="R80" i="63"/>
  <c r="Q80" i="63"/>
  <c r="P80" i="63"/>
  <c r="O80" i="63"/>
  <c r="N80" i="63"/>
  <c r="M80" i="63"/>
  <c r="L80" i="63"/>
  <c r="K80" i="63"/>
  <c r="J80" i="63"/>
  <c r="I80" i="63"/>
  <c r="H80" i="63"/>
  <c r="G80" i="63"/>
  <c r="F80" i="63"/>
  <c r="E80" i="63"/>
  <c r="D80" i="63"/>
  <c r="C80" i="63"/>
  <c r="B80" i="63"/>
  <c r="B78" i="63"/>
  <c r="B77" i="63"/>
  <c r="B76" i="63"/>
  <c r="B75" i="63"/>
  <c r="AG72" i="63"/>
  <c r="AF72" i="63"/>
  <c r="AE72" i="63"/>
  <c r="AD72" i="63"/>
  <c r="AC72" i="63"/>
  <c r="AB72" i="63"/>
  <c r="AA72" i="63"/>
  <c r="Z72" i="63"/>
  <c r="Y72" i="63"/>
  <c r="X72" i="63"/>
  <c r="W72" i="63"/>
  <c r="V72" i="63"/>
  <c r="U72" i="63"/>
  <c r="T72" i="63"/>
  <c r="S72" i="63"/>
  <c r="R72" i="63"/>
  <c r="Q72" i="63"/>
  <c r="P72" i="63"/>
  <c r="O72" i="63"/>
  <c r="N72" i="63"/>
  <c r="M72" i="63"/>
  <c r="L72" i="63"/>
  <c r="K72" i="63"/>
  <c r="J72" i="63"/>
  <c r="I72" i="63"/>
  <c r="H72" i="63"/>
  <c r="G72" i="63"/>
  <c r="F72" i="63"/>
  <c r="E72" i="63"/>
  <c r="D72" i="63"/>
  <c r="C72" i="63"/>
  <c r="B72" i="63"/>
  <c r="AG71" i="63"/>
  <c r="AF71" i="63"/>
  <c r="AE71" i="63"/>
  <c r="AD71" i="63"/>
  <c r="AC71" i="63"/>
  <c r="AB71" i="63"/>
  <c r="AA71" i="63"/>
  <c r="Z71" i="63"/>
  <c r="Y71" i="63"/>
  <c r="X71" i="63"/>
  <c r="W71" i="63"/>
  <c r="V71" i="63"/>
  <c r="U71" i="63"/>
  <c r="T71" i="63"/>
  <c r="S71" i="63"/>
  <c r="R71" i="63"/>
  <c r="Q71" i="63"/>
  <c r="P71" i="63"/>
  <c r="O71" i="63"/>
  <c r="N71" i="63"/>
  <c r="M71" i="63"/>
  <c r="L71" i="63"/>
  <c r="K71" i="63"/>
  <c r="J71" i="63"/>
  <c r="I71" i="63"/>
  <c r="H71" i="63"/>
  <c r="G71" i="63"/>
  <c r="F71" i="63"/>
  <c r="E71" i="63"/>
  <c r="D71" i="63"/>
  <c r="C71" i="63"/>
  <c r="B71" i="63"/>
  <c r="AG70" i="63"/>
  <c r="AF70" i="63"/>
  <c r="AE70" i="63"/>
  <c r="AD70" i="63"/>
  <c r="AC70" i="63"/>
  <c r="AB70" i="63"/>
  <c r="AA70" i="63"/>
  <c r="Z70" i="63"/>
  <c r="Y70" i="63"/>
  <c r="X70" i="63"/>
  <c r="W70" i="63"/>
  <c r="V70" i="63"/>
  <c r="U70" i="63"/>
  <c r="T70" i="63"/>
  <c r="S70" i="63"/>
  <c r="R70" i="63"/>
  <c r="Q70" i="63"/>
  <c r="P70" i="63"/>
  <c r="O70" i="63"/>
  <c r="N70" i="63"/>
  <c r="M70" i="63"/>
  <c r="L70" i="63"/>
  <c r="K70" i="63"/>
  <c r="J70" i="63"/>
  <c r="I70" i="63"/>
  <c r="H70" i="63"/>
  <c r="G70" i="63"/>
  <c r="F70" i="63"/>
  <c r="E70" i="63"/>
  <c r="D70" i="63"/>
  <c r="C70" i="63"/>
  <c r="B70" i="63"/>
  <c r="AG69" i="63"/>
  <c r="AF69" i="63"/>
  <c r="AE69" i="63"/>
  <c r="AD69" i="63"/>
  <c r="AC69" i="63"/>
  <c r="AB69" i="63"/>
  <c r="AA69" i="63"/>
  <c r="Z69" i="63"/>
  <c r="Y69" i="63"/>
  <c r="X69" i="63"/>
  <c r="W69" i="63"/>
  <c r="V69" i="63"/>
  <c r="U69" i="63"/>
  <c r="T69" i="63"/>
  <c r="S69" i="63"/>
  <c r="R69" i="63"/>
  <c r="Q69" i="63"/>
  <c r="P69" i="63"/>
  <c r="O69" i="63"/>
  <c r="N69" i="63"/>
  <c r="M69" i="63"/>
  <c r="L69" i="63"/>
  <c r="K69" i="63"/>
  <c r="J69" i="63"/>
  <c r="I69" i="63"/>
  <c r="H69" i="63"/>
  <c r="G69" i="63"/>
  <c r="F69" i="63"/>
  <c r="E69" i="63"/>
  <c r="D69" i="63"/>
  <c r="C69" i="63"/>
  <c r="B69" i="63"/>
  <c r="AG68" i="63"/>
  <c r="AF68" i="63"/>
  <c r="AE68" i="63"/>
  <c r="AD68" i="63"/>
  <c r="AC68" i="63"/>
  <c r="AB68" i="63"/>
  <c r="AA68" i="63"/>
  <c r="Z68" i="63"/>
  <c r="Y68" i="63"/>
  <c r="X68" i="63"/>
  <c r="W68" i="63"/>
  <c r="V68" i="63"/>
  <c r="U68" i="63"/>
  <c r="T68" i="63"/>
  <c r="S68" i="63"/>
  <c r="R68" i="63"/>
  <c r="Q68" i="63"/>
  <c r="P68" i="63"/>
  <c r="O68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B66" i="63"/>
  <c r="B65" i="63"/>
  <c r="B64" i="63"/>
  <c r="B63" i="63"/>
  <c r="AG38" i="63"/>
  <c r="AF38" i="63"/>
  <c r="AE38" i="63"/>
  <c r="AD38" i="63"/>
  <c r="AC38" i="63"/>
  <c r="AB38" i="63"/>
  <c r="AA38" i="63"/>
  <c r="Z38" i="63"/>
  <c r="Y38" i="63"/>
  <c r="X38" i="63"/>
  <c r="W38" i="63"/>
  <c r="V38" i="63"/>
  <c r="U38" i="63"/>
  <c r="T38" i="63"/>
  <c r="S38" i="63"/>
  <c r="R38" i="63"/>
  <c r="Q38" i="63"/>
  <c r="P38" i="63"/>
  <c r="O38" i="63"/>
  <c r="N38" i="63"/>
  <c r="M38" i="63"/>
  <c r="L38" i="63"/>
  <c r="K38" i="63"/>
  <c r="J38" i="63"/>
  <c r="I38" i="63"/>
  <c r="H38" i="63"/>
  <c r="G38" i="63"/>
  <c r="F38" i="63"/>
  <c r="E38" i="63"/>
  <c r="D38" i="63"/>
  <c r="C38" i="63"/>
  <c r="A35" i="63"/>
  <c r="A37" i="63" s="1"/>
  <c r="AG34" i="63"/>
  <c r="AF34" i="63"/>
  <c r="AE34" i="63"/>
  <c r="AD34" i="63"/>
  <c r="AC34" i="63"/>
  <c r="AB34" i="63"/>
  <c r="AA34" i="63"/>
  <c r="Z34" i="63"/>
  <c r="Y34" i="63"/>
  <c r="X34" i="63"/>
  <c r="W34" i="63"/>
  <c r="V34" i="63"/>
  <c r="U34" i="63"/>
  <c r="T34" i="63"/>
  <c r="S34" i="63"/>
  <c r="R34" i="63"/>
  <c r="Q34" i="63"/>
  <c r="P34" i="63"/>
  <c r="O34" i="63"/>
  <c r="N34" i="63"/>
  <c r="M34" i="63"/>
  <c r="L34" i="63"/>
  <c r="K34" i="63"/>
  <c r="J34" i="63"/>
  <c r="I34" i="63"/>
  <c r="H34" i="63"/>
  <c r="G34" i="63"/>
  <c r="F34" i="63"/>
  <c r="E34" i="63"/>
  <c r="D34" i="63"/>
  <c r="C34" i="63"/>
  <c r="A33" i="63"/>
  <c r="A32" i="63"/>
  <c r="A31" i="63"/>
  <c r="AG30" i="63"/>
  <c r="AF30" i="63"/>
  <c r="AE30" i="63"/>
  <c r="AD30" i="63"/>
  <c r="AC30" i="63"/>
  <c r="AB30" i="63"/>
  <c r="AA30" i="63"/>
  <c r="Z30" i="63"/>
  <c r="Y30" i="63"/>
  <c r="X30" i="63"/>
  <c r="W30" i="63"/>
  <c r="V30" i="63"/>
  <c r="U30" i="63"/>
  <c r="T30" i="63"/>
  <c r="S30" i="63"/>
  <c r="R30" i="63"/>
  <c r="Q30" i="63"/>
  <c r="P30" i="63"/>
  <c r="O30" i="63"/>
  <c r="N30" i="63"/>
  <c r="M30" i="63"/>
  <c r="L30" i="63"/>
  <c r="K30" i="63"/>
  <c r="J30" i="63"/>
  <c r="I30" i="63"/>
  <c r="H30" i="63"/>
  <c r="G30" i="63"/>
  <c r="F30" i="63"/>
  <c r="E30" i="63"/>
  <c r="D30" i="63"/>
  <c r="C30" i="63"/>
  <c r="A27" i="63"/>
  <c r="A29" i="63" s="1"/>
  <c r="AG26" i="63"/>
  <c r="AF26" i="63"/>
  <c r="AE26" i="63"/>
  <c r="AD26" i="63"/>
  <c r="AC26" i="63"/>
  <c r="AB26" i="63"/>
  <c r="AA26" i="63"/>
  <c r="Z26" i="63"/>
  <c r="Y26" i="63"/>
  <c r="X26" i="63"/>
  <c r="W26" i="63"/>
  <c r="V26" i="63"/>
  <c r="U26" i="63"/>
  <c r="T26" i="63"/>
  <c r="S26" i="63"/>
  <c r="R26" i="63"/>
  <c r="Q26" i="63"/>
  <c r="P26" i="63"/>
  <c r="O26" i="63"/>
  <c r="N26" i="63"/>
  <c r="M26" i="63"/>
  <c r="L26" i="63"/>
  <c r="K26" i="63"/>
  <c r="J26" i="63"/>
  <c r="I26" i="63"/>
  <c r="H26" i="63"/>
  <c r="G26" i="63"/>
  <c r="F26" i="63"/>
  <c r="E26" i="63"/>
  <c r="D26" i="63"/>
  <c r="C26" i="63"/>
  <c r="A25" i="63"/>
  <c r="A23" i="63"/>
  <c r="A24" i="63" s="1"/>
  <c r="AG22" i="63"/>
  <c r="AF22" i="63"/>
  <c r="AE22" i="63"/>
  <c r="AD22" i="63"/>
  <c r="AC22" i="63"/>
  <c r="AB22" i="63"/>
  <c r="AA22" i="63"/>
  <c r="Z22" i="63"/>
  <c r="Y22" i="63"/>
  <c r="X22" i="63"/>
  <c r="W22" i="63"/>
  <c r="V22" i="63"/>
  <c r="U22" i="63"/>
  <c r="T22" i="63"/>
  <c r="S22" i="63"/>
  <c r="R22" i="63"/>
  <c r="Q22" i="63"/>
  <c r="P22" i="63"/>
  <c r="O22" i="63"/>
  <c r="N22" i="63"/>
  <c r="M22" i="63"/>
  <c r="L22" i="63"/>
  <c r="K22" i="63"/>
  <c r="J22" i="63"/>
  <c r="I22" i="63"/>
  <c r="H22" i="63"/>
  <c r="G22" i="63"/>
  <c r="F22" i="63"/>
  <c r="E22" i="63"/>
  <c r="D22" i="63"/>
  <c r="C22" i="63"/>
  <c r="A16" i="63"/>
  <c r="A15" i="63"/>
  <c r="A14" i="63"/>
  <c r="A13" i="63"/>
  <c r="A12" i="63"/>
  <c r="A11" i="63"/>
  <c r="A10" i="63"/>
  <c r="A9" i="63"/>
  <c r="A8" i="63"/>
  <c r="A7" i="63"/>
  <c r="A6" i="63"/>
  <c r="A5" i="63"/>
  <c r="C4" i="63"/>
  <c r="C75" i="63" s="1"/>
  <c r="D3" i="63"/>
  <c r="C1" i="63"/>
  <c r="AG84" i="62"/>
  <c r="AF84" i="62"/>
  <c r="AE84" i="62"/>
  <c r="AD84" i="62"/>
  <c r="AC84" i="62"/>
  <c r="AB84" i="62"/>
  <c r="AA84" i="62"/>
  <c r="Z84" i="62"/>
  <c r="Y84" i="62"/>
  <c r="X84" i="62"/>
  <c r="W84" i="62"/>
  <c r="V84" i="62"/>
  <c r="U84" i="62"/>
  <c r="T84" i="62"/>
  <c r="S84" i="62"/>
  <c r="R84" i="62"/>
  <c r="Q84" i="62"/>
  <c r="P84" i="62"/>
  <c r="O84" i="62"/>
  <c r="N84" i="62"/>
  <c r="M84" i="62"/>
  <c r="L84" i="62"/>
  <c r="K84" i="62"/>
  <c r="J84" i="62"/>
  <c r="I84" i="62"/>
  <c r="H84" i="62"/>
  <c r="G84" i="62"/>
  <c r="F84" i="62"/>
  <c r="E84" i="62"/>
  <c r="D84" i="62"/>
  <c r="C84" i="62"/>
  <c r="B84" i="62"/>
  <c r="AG83" i="62"/>
  <c r="AF83" i="62"/>
  <c r="AE83" i="62"/>
  <c r="AD83" i="62"/>
  <c r="AC83" i="62"/>
  <c r="AB83" i="62"/>
  <c r="AA83" i="62"/>
  <c r="Z83" i="62"/>
  <c r="Y83" i="62"/>
  <c r="X83" i="62"/>
  <c r="W83" i="62"/>
  <c r="V83" i="62"/>
  <c r="U83" i="62"/>
  <c r="T83" i="62"/>
  <c r="S83" i="62"/>
  <c r="R83" i="62"/>
  <c r="Q83" i="62"/>
  <c r="P83" i="62"/>
  <c r="O83" i="62"/>
  <c r="N83" i="62"/>
  <c r="M83" i="62"/>
  <c r="L83" i="62"/>
  <c r="K83" i="62"/>
  <c r="J83" i="62"/>
  <c r="I83" i="62"/>
  <c r="H83" i="62"/>
  <c r="G83" i="62"/>
  <c r="F83" i="62"/>
  <c r="E83" i="62"/>
  <c r="D83" i="62"/>
  <c r="C83" i="62"/>
  <c r="B83" i="62"/>
  <c r="AG82" i="62"/>
  <c r="AF82" i="62"/>
  <c r="AE82" i="62"/>
  <c r="AD82" i="62"/>
  <c r="AC82" i="62"/>
  <c r="AB82" i="62"/>
  <c r="AA82" i="62"/>
  <c r="Z82" i="62"/>
  <c r="Y82" i="62"/>
  <c r="X82" i="62"/>
  <c r="W82" i="62"/>
  <c r="V82" i="62"/>
  <c r="U82" i="62"/>
  <c r="T82" i="62"/>
  <c r="S82" i="62"/>
  <c r="R82" i="62"/>
  <c r="Q82" i="62"/>
  <c r="P82" i="62"/>
  <c r="O82" i="62"/>
  <c r="N82" i="62"/>
  <c r="M82" i="62"/>
  <c r="L82" i="62"/>
  <c r="K82" i="62"/>
  <c r="J82" i="62"/>
  <c r="I82" i="62"/>
  <c r="H82" i="62"/>
  <c r="G82" i="62"/>
  <c r="F82" i="62"/>
  <c r="E82" i="62"/>
  <c r="D82" i="62"/>
  <c r="C82" i="62"/>
  <c r="B82" i="62"/>
  <c r="AG81" i="62"/>
  <c r="AF81" i="62"/>
  <c r="AE81" i="62"/>
  <c r="AD81" i="62"/>
  <c r="AC81" i="62"/>
  <c r="AB81" i="62"/>
  <c r="AA81" i="62"/>
  <c r="Z81" i="62"/>
  <c r="Y81" i="62"/>
  <c r="X81" i="62"/>
  <c r="W81" i="62"/>
  <c r="V81" i="62"/>
  <c r="U81" i="62"/>
  <c r="T81" i="62"/>
  <c r="S81" i="62"/>
  <c r="R81" i="62"/>
  <c r="Q81" i="62"/>
  <c r="P81" i="62"/>
  <c r="O81" i="62"/>
  <c r="N81" i="62"/>
  <c r="M81" i="62"/>
  <c r="L81" i="62"/>
  <c r="K81" i="62"/>
  <c r="J81" i="62"/>
  <c r="I81" i="62"/>
  <c r="H81" i="62"/>
  <c r="G81" i="62"/>
  <c r="F81" i="62"/>
  <c r="E81" i="62"/>
  <c r="D81" i="62"/>
  <c r="C81" i="62"/>
  <c r="B81" i="62"/>
  <c r="AG80" i="62"/>
  <c r="AF80" i="62"/>
  <c r="AE80" i="62"/>
  <c r="AD80" i="62"/>
  <c r="AC80" i="62"/>
  <c r="AB80" i="62"/>
  <c r="AA80" i="62"/>
  <c r="Z80" i="62"/>
  <c r="Y80" i="62"/>
  <c r="X80" i="62"/>
  <c r="W80" i="62"/>
  <c r="V80" i="62"/>
  <c r="U80" i="62"/>
  <c r="T80" i="62"/>
  <c r="S80" i="62"/>
  <c r="R80" i="62"/>
  <c r="Q80" i="62"/>
  <c r="P80" i="62"/>
  <c r="O80" i="62"/>
  <c r="N80" i="62"/>
  <c r="M80" i="62"/>
  <c r="L80" i="62"/>
  <c r="K80" i="62"/>
  <c r="J80" i="62"/>
  <c r="I80" i="62"/>
  <c r="H80" i="62"/>
  <c r="G80" i="62"/>
  <c r="F80" i="62"/>
  <c r="E80" i="62"/>
  <c r="D80" i="62"/>
  <c r="C80" i="62"/>
  <c r="B80" i="62"/>
  <c r="B78" i="62"/>
  <c r="B77" i="62"/>
  <c r="B76" i="62"/>
  <c r="B75" i="62"/>
  <c r="AG72" i="62"/>
  <c r="AF72" i="62"/>
  <c r="AE72" i="62"/>
  <c r="AD72" i="62"/>
  <c r="AC72" i="62"/>
  <c r="AB72" i="62"/>
  <c r="AA72" i="62"/>
  <c r="Z72" i="62"/>
  <c r="Y72" i="62"/>
  <c r="X72" i="62"/>
  <c r="W72" i="62"/>
  <c r="V72" i="62"/>
  <c r="U72" i="62"/>
  <c r="T72" i="62"/>
  <c r="S72" i="62"/>
  <c r="R72" i="62"/>
  <c r="Q72" i="62"/>
  <c r="P72" i="62"/>
  <c r="O72" i="62"/>
  <c r="N72" i="62"/>
  <c r="M72" i="62"/>
  <c r="L72" i="62"/>
  <c r="K72" i="62"/>
  <c r="J72" i="62"/>
  <c r="I72" i="62"/>
  <c r="H72" i="62"/>
  <c r="G72" i="62"/>
  <c r="F72" i="62"/>
  <c r="E72" i="62"/>
  <c r="D72" i="62"/>
  <c r="C72" i="62"/>
  <c r="B72" i="62"/>
  <c r="AG71" i="62"/>
  <c r="AF71" i="62"/>
  <c r="AE71" i="62"/>
  <c r="AD71" i="62"/>
  <c r="AC71" i="62"/>
  <c r="AB71" i="62"/>
  <c r="AA71" i="62"/>
  <c r="Z71" i="62"/>
  <c r="Y71" i="62"/>
  <c r="X71" i="62"/>
  <c r="W71" i="62"/>
  <c r="V71" i="62"/>
  <c r="U71" i="62"/>
  <c r="T71" i="62"/>
  <c r="S71" i="62"/>
  <c r="R71" i="62"/>
  <c r="Q71" i="62"/>
  <c r="P71" i="62"/>
  <c r="O71" i="62"/>
  <c r="N71" i="62"/>
  <c r="M71" i="62"/>
  <c r="L71" i="62"/>
  <c r="K71" i="62"/>
  <c r="J71" i="62"/>
  <c r="I71" i="62"/>
  <c r="H71" i="62"/>
  <c r="G71" i="62"/>
  <c r="F71" i="62"/>
  <c r="E71" i="62"/>
  <c r="D71" i="62"/>
  <c r="C71" i="62"/>
  <c r="B71" i="62"/>
  <c r="AG70" i="62"/>
  <c r="AF70" i="62"/>
  <c r="AE70" i="62"/>
  <c r="AD70" i="62"/>
  <c r="AC70" i="62"/>
  <c r="AB70" i="62"/>
  <c r="AA70" i="62"/>
  <c r="Z70" i="62"/>
  <c r="Y70" i="62"/>
  <c r="X70" i="62"/>
  <c r="W70" i="62"/>
  <c r="V70" i="62"/>
  <c r="U70" i="62"/>
  <c r="T70" i="62"/>
  <c r="S70" i="62"/>
  <c r="R70" i="62"/>
  <c r="Q70" i="62"/>
  <c r="P70" i="62"/>
  <c r="O70" i="62"/>
  <c r="N70" i="62"/>
  <c r="M70" i="62"/>
  <c r="L70" i="62"/>
  <c r="K70" i="62"/>
  <c r="J70" i="62"/>
  <c r="I70" i="62"/>
  <c r="H70" i="62"/>
  <c r="G70" i="62"/>
  <c r="F70" i="62"/>
  <c r="E70" i="62"/>
  <c r="D70" i="62"/>
  <c r="C70" i="62"/>
  <c r="B70" i="62"/>
  <c r="AG69" i="62"/>
  <c r="AF69" i="62"/>
  <c r="AE69" i="62"/>
  <c r="AD69" i="62"/>
  <c r="AC69" i="62"/>
  <c r="AB69" i="62"/>
  <c r="AA69" i="62"/>
  <c r="Z69" i="62"/>
  <c r="Y69" i="62"/>
  <c r="X69" i="62"/>
  <c r="W69" i="62"/>
  <c r="V69" i="62"/>
  <c r="U69" i="62"/>
  <c r="T69" i="62"/>
  <c r="S69" i="62"/>
  <c r="R69" i="62"/>
  <c r="Q69" i="62"/>
  <c r="P69" i="62"/>
  <c r="O69" i="62"/>
  <c r="N69" i="62"/>
  <c r="M69" i="62"/>
  <c r="L69" i="62"/>
  <c r="K69" i="62"/>
  <c r="J69" i="62"/>
  <c r="I69" i="62"/>
  <c r="H69" i="62"/>
  <c r="G69" i="62"/>
  <c r="F69" i="62"/>
  <c r="E69" i="62"/>
  <c r="D69" i="62"/>
  <c r="C69" i="62"/>
  <c r="B69" i="62"/>
  <c r="AG68" i="62"/>
  <c r="AF68" i="62"/>
  <c r="AE68" i="62"/>
  <c r="AD68" i="62"/>
  <c r="AC68" i="62"/>
  <c r="AB68" i="62"/>
  <c r="AA68" i="62"/>
  <c r="Z68" i="62"/>
  <c r="Y68" i="62"/>
  <c r="X68" i="62"/>
  <c r="W68" i="62"/>
  <c r="V68" i="62"/>
  <c r="U68" i="62"/>
  <c r="T68" i="62"/>
  <c r="S68" i="62"/>
  <c r="R68" i="62"/>
  <c r="Q68" i="62"/>
  <c r="P68" i="62"/>
  <c r="O68" i="62"/>
  <c r="N68" i="62"/>
  <c r="M68" i="62"/>
  <c r="L68" i="62"/>
  <c r="K68" i="62"/>
  <c r="J68" i="62"/>
  <c r="I68" i="62"/>
  <c r="H68" i="62"/>
  <c r="G68" i="62"/>
  <c r="F68" i="62"/>
  <c r="E68" i="62"/>
  <c r="D68" i="62"/>
  <c r="C68" i="62"/>
  <c r="B66" i="62"/>
  <c r="B65" i="62"/>
  <c r="B64" i="62"/>
  <c r="B63" i="62"/>
  <c r="AG38" i="62"/>
  <c r="AF38" i="62"/>
  <c r="AE38" i="62"/>
  <c r="AD38" i="62"/>
  <c r="AC38" i="62"/>
  <c r="AB38" i="62"/>
  <c r="AA38" i="62"/>
  <c r="Z38" i="62"/>
  <c r="Y38" i="62"/>
  <c r="X38" i="62"/>
  <c r="W38" i="62"/>
  <c r="V38" i="62"/>
  <c r="U38" i="62"/>
  <c r="T38" i="62"/>
  <c r="S38" i="62"/>
  <c r="R38" i="62"/>
  <c r="Q38" i="62"/>
  <c r="P38" i="62"/>
  <c r="O38" i="62"/>
  <c r="N38" i="62"/>
  <c r="M38" i="62"/>
  <c r="L38" i="62"/>
  <c r="K38" i="62"/>
  <c r="J38" i="62"/>
  <c r="I38" i="62"/>
  <c r="H38" i="62"/>
  <c r="G38" i="62"/>
  <c r="F38" i="62"/>
  <c r="E38" i="62"/>
  <c r="D38" i="62"/>
  <c r="C38" i="62"/>
  <c r="A35" i="62"/>
  <c r="A37" i="62" s="1"/>
  <c r="AG34" i="62"/>
  <c r="AF34" i="62"/>
  <c r="AE34" i="62"/>
  <c r="AD34" i="62"/>
  <c r="AC34" i="62"/>
  <c r="AB34" i="62"/>
  <c r="AA34" i="62"/>
  <c r="Z34" i="62"/>
  <c r="Y34" i="62"/>
  <c r="X34" i="62"/>
  <c r="W34" i="62"/>
  <c r="V34" i="62"/>
  <c r="U34" i="62"/>
  <c r="T34" i="62"/>
  <c r="S34" i="62"/>
  <c r="R34" i="62"/>
  <c r="Q34" i="62"/>
  <c r="P34" i="62"/>
  <c r="O34" i="62"/>
  <c r="N34" i="62"/>
  <c r="M34" i="62"/>
  <c r="L34" i="62"/>
  <c r="K34" i="62"/>
  <c r="J34" i="62"/>
  <c r="I34" i="62"/>
  <c r="H34" i="62"/>
  <c r="G34" i="62"/>
  <c r="F34" i="62"/>
  <c r="E34" i="62"/>
  <c r="D34" i="62"/>
  <c r="C34" i="62"/>
  <c r="A33" i="62"/>
  <c r="A31" i="62"/>
  <c r="A32" i="62" s="1"/>
  <c r="AG30" i="62"/>
  <c r="AF30" i="62"/>
  <c r="AE30" i="62"/>
  <c r="AD30" i="62"/>
  <c r="AC30" i="62"/>
  <c r="AB30" i="62"/>
  <c r="AA30" i="62"/>
  <c r="Z30" i="62"/>
  <c r="Y30" i="62"/>
  <c r="X30" i="62"/>
  <c r="W30" i="62"/>
  <c r="V30" i="62"/>
  <c r="U30" i="62"/>
  <c r="T30" i="62"/>
  <c r="S30" i="62"/>
  <c r="R30" i="62"/>
  <c r="Q30" i="62"/>
  <c r="P30" i="62"/>
  <c r="O30" i="62"/>
  <c r="N30" i="62"/>
  <c r="M30" i="62"/>
  <c r="L30" i="62"/>
  <c r="K30" i="62"/>
  <c r="J30" i="62"/>
  <c r="I30" i="62"/>
  <c r="H30" i="62"/>
  <c r="G30" i="62"/>
  <c r="F30" i="62"/>
  <c r="E30" i="62"/>
  <c r="D30" i="62"/>
  <c r="C30" i="62"/>
  <c r="A27" i="62"/>
  <c r="A29" i="62" s="1"/>
  <c r="AG26" i="62"/>
  <c r="AF26" i="62"/>
  <c r="AE26" i="62"/>
  <c r="AD26" i="62"/>
  <c r="AC26" i="62"/>
  <c r="AB26" i="62"/>
  <c r="AA26" i="62"/>
  <c r="Z26" i="62"/>
  <c r="Y26" i="62"/>
  <c r="X26" i="62"/>
  <c r="W26" i="62"/>
  <c r="V26" i="62"/>
  <c r="U26" i="62"/>
  <c r="T26" i="62"/>
  <c r="S26" i="62"/>
  <c r="R26" i="62"/>
  <c r="Q26" i="62"/>
  <c r="P26" i="62"/>
  <c r="O26" i="62"/>
  <c r="N26" i="62"/>
  <c r="M26" i="62"/>
  <c r="L26" i="62"/>
  <c r="K26" i="62"/>
  <c r="J26" i="62"/>
  <c r="I26" i="62"/>
  <c r="H26" i="62"/>
  <c r="G26" i="62"/>
  <c r="F26" i="62"/>
  <c r="E26" i="62"/>
  <c r="D26" i="62"/>
  <c r="C26" i="62"/>
  <c r="A25" i="62"/>
  <c r="A24" i="62"/>
  <c r="A23" i="62"/>
  <c r="AG22" i="62"/>
  <c r="AF22" i="62"/>
  <c r="AE22" i="62"/>
  <c r="AD22" i="62"/>
  <c r="AC22" i="62"/>
  <c r="AB22" i="62"/>
  <c r="AA22" i="62"/>
  <c r="Z22" i="62"/>
  <c r="Y22" i="62"/>
  <c r="X22" i="62"/>
  <c r="W22" i="62"/>
  <c r="V22" i="62"/>
  <c r="U22" i="62"/>
  <c r="T22" i="62"/>
  <c r="S22" i="62"/>
  <c r="R22" i="62"/>
  <c r="Q22" i="62"/>
  <c r="P22" i="62"/>
  <c r="O22" i="62"/>
  <c r="N22" i="62"/>
  <c r="M22" i="62"/>
  <c r="L22" i="62"/>
  <c r="K22" i="62"/>
  <c r="J22" i="62"/>
  <c r="I22" i="62"/>
  <c r="H22" i="62"/>
  <c r="G22" i="62"/>
  <c r="F22" i="62"/>
  <c r="E22" i="62"/>
  <c r="D22" i="62"/>
  <c r="C22" i="62"/>
  <c r="A16" i="62"/>
  <c r="A15" i="62"/>
  <c r="A14" i="62"/>
  <c r="A13" i="62"/>
  <c r="A12" i="62"/>
  <c r="A11" i="62"/>
  <c r="A10" i="62"/>
  <c r="A9" i="62"/>
  <c r="A8" i="62"/>
  <c r="A7" i="62"/>
  <c r="A6" i="62"/>
  <c r="A5" i="62"/>
  <c r="C4" i="62"/>
  <c r="C77" i="62" s="1"/>
  <c r="D3" i="62"/>
  <c r="C1" i="62"/>
  <c r="AG84" i="61"/>
  <c r="AF84" i="61"/>
  <c r="AE84" i="61"/>
  <c r="AD84" i="61"/>
  <c r="AC84" i="61"/>
  <c r="AB84" i="61"/>
  <c r="AA84" i="61"/>
  <c r="Z84" i="61"/>
  <c r="Y84" i="61"/>
  <c r="X84" i="61"/>
  <c r="W84" i="61"/>
  <c r="V84" i="61"/>
  <c r="U84" i="61"/>
  <c r="T84" i="61"/>
  <c r="S84" i="61"/>
  <c r="R84" i="61"/>
  <c r="Q84" i="61"/>
  <c r="P84" i="61"/>
  <c r="O84" i="61"/>
  <c r="N84" i="61"/>
  <c r="M84" i="61"/>
  <c r="L84" i="61"/>
  <c r="K84" i="61"/>
  <c r="J84" i="61"/>
  <c r="I84" i="61"/>
  <c r="H84" i="61"/>
  <c r="G84" i="61"/>
  <c r="F84" i="61"/>
  <c r="E84" i="61"/>
  <c r="D84" i="61"/>
  <c r="C84" i="61"/>
  <c r="B84" i="61"/>
  <c r="AG83" i="61"/>
  <c r="AF83" i="61"/>
  <c r="AE83" i="61"/>
  <c r="AD83" i="61"/>
  <c r="AC83" i="61"/>
  <c r="AB83" i="61"/>
  <c r="AA83" i="61"/>
  <c r="Z83" i="61"/>
  <c r="Y83" i="61"/>
  <c r="X83" i="61"/>
  <c r="W83" i="61"/>
  <c r="V83" i="61"/>
  <c r="U83" i="61"/>
  <c r="T83" i="61"/>
  <c r="S83" i="61"/>
  <c r="R83" i="61"/>
  <c r="Q83" i="61"/>
  <c r="P83" i="61"/>
  <c r="O83" i="61"/>
  <c r="N83" i="61"/>
  <c r="M83" i="61"/>
  <c r="L83" i="61"/>
  <c r="K83" i="61"/>
  <c r="J83" i="61"/>
  <c r="I83" i="61"/>
  <c r="H83" i="61"/>
  <c r="G83" i="61"/>
  <c r="F83" i="61"/>
  <c r="E83" i="61"/>
  <c r="D83" i="61"/>
  <c r="C83" i="61"/>
  <c r="B83" i="61"/>
  <c r="AG82" i="61"/>
  <c r="AF82" i="61"/>
  <c r="AE82" i="61"/>
  <c r="AD82" i="61"/>
  <c r="AC82" i="61"/>
  <c r="AB82" i="61"/>
  <c r="AA82" i="61"/>
  <c r="Z82" i="61"/>
  <c r="Y82" i="61"/>
  <c r="X82" i="61"/>
  <c r="W82" i="61"/>
  <c r="V82" i="61"/>
  <c r="U82" i="61"/>
  <c r="T82" i="61"/>
  <c r="S82" i="61"/>
  <c r="R82" i="61"/>
  <c r="Q82" i="61"/>
  <c r="P82" i="61"/>
  <c r="O82" i="61"/>
  <c r="N82" i="61"/>
  <c r="M82" i="61"/>
  <c r="L82" i="61"/>
  <c r="K82" i="61"/>
  <c r="J82" i="61"/>
  <c r="I82" i="61"/>
  <c r="H82" i="61"/>
  <c r="G82" i="61"/>
  <c r="F82" i="61"/>
  <c r="E82" i="61"/>
  <c r="D82" i="61"/>
  <c r="C82" i="61"/>
  <c r="B82" i="61"/>
  <c r="AG81" i="61"/>
  <c r="AF81" i="61"/>
  <c r="AE81" i="61"/>
  <c r="AD81" i="61"/>
  <c r="AC81" i="61"/>
  <c r="AB81" i="61"/>
  <c r="AA81" i="61"/>
  <c r="Z81" i="61"/>
  <c r="Y81" i="61"/>
  <c r="X81" i="61"/>
  <c r="W81" i="61"/>
  <c r="V81" i="61"/>
  <c r="U81" i="61"/>
  <c r="T81" i="61"/>
  <c r="S81" i="61"/>
  <c r="R81" i="61"/>
  <c r="Q81" i="61"/>
  <c r="P81" i="61"/>
  <c r="O81" i="61"/>
  <c r="N81" i="61"/>
  <c r="M81" i="61"/>
  <c r="L81" i="61"/>
  <c r="K81" i="61"/>
  <c r="J81" i="61"/>
  <c r="I81" i="61"/>
  <c r="H81" i="61"/>
  <c r="G81" i="61"/>
  <c r="F81" i="61"/>
  <c r="E81" i="61"/>
  <c r="D81" i="61"/>
  <c r="C81" i="61"/>
  <c r="B81" i="61"/>
  <c r="AG80" i="61"/>
  <c r="AF80" i="61"/>
  <c r="AE80" i="61"/>
  <c r="AD80" i="61"/>
  <c r="AC80" i="61"/>
  <c r="AB80" i="61"/>
  <c r="AA80" i="61"/>
  <c r="Z80" i="61"/>
  <c r="Y80" i="61"/>
  <c r="X80" i="61"/>
  <c r="W80" i="61"/>
  <c r="V80" i="61"/>
  <c r="U80" i="61"/>
  <c r="T80" i="61"/>
  <c r="S80" i="61"/>
  <c r="R80" i="61"/>
  <c r="Q80" i="61"/>
  <c r="P80" i="61"/>
  <c r="O80" i="61"/>
  <c r="N80" i="61"/>
  <c r="M80" i="61"/>
  <c r="L80" i="61"/>
  <c r="K80" i="61"/>
  <c r="J80" i="61"/>
  <c r="I80" i="61"/>
  <c r="H80" i="61"/>
  <c r="G80" i="61"/>
  <c r="F80" i="61"/>
  <c r="E80" i="61"/>
  <c r="D80" i="61"/>
  <c r="C80" i="61"/>
  <c r="B80" i="61"/>
  <c r="B78" i="61"/>
  <c r="B77" i="61"/>
  <c r="B76" i="61"/>
  <c r="B75" i="61"/>
  <c r="AG72" i="61"/>
  <c r="AF72" i="61"/>
  <c r="AE72" i="61"/>
  <c r="AD72" i="61"/>
  <c r="AC72" i="61"/>
  <c r="AB72" i="61"/>
  <c r="AA72" i="61"/>
  <c r="Z72" i="61"/>
  <c r="Y72" i="61"/>
  <c r="X72" i="61"/>
  <c r="W72" i="61"/>
  <c r="V72" i="61"/>
  <c r="U72" i="61"/>
  <c r="T72" i="61"/>
  <c r="S72" i="61"/>
  <c r="R72" i="61"/>
  <c r="Q72" i="61"/>
  <c r="P72" i="61"/>
  <c r="O72" i="61"/>
  <c r="N72" i="61"/>
  <c r="M72" i="61"/>
  <c r="L72" i="61"/>
  <c r="K72" i="61"/>
  <c r="J72" i="61"/>
  <c r="I72" i="61"/>
  <c r="H72" i="61"/>
  <c r="G72" i="61"/>
  <c r="F72" i="61"/>
  <c r="E72" i="61"/>
  <c r="D72" i="61"/>
  <c r="C72" i="61"/>
  <c r="B72" i="61"/>
  <c r="AG71" i="61"/>
  <c r="AF71" i="61"/>
  <c r="AE71" i="61"/>
  <c r="AD71" i="61"/>
  <c r="AC71" i="61"/>
  <c r="AB71" i="61"/>
  <c r="AA71" i="61"/>
  <c r="Z71" i="61"/>
  <c r="Y71" i="61"/>
  <c r="X71" i="61"/>
  <c r="W71" i="61"/>
  <c r="V71" i="61"/>
  <c r="U71" i="61"/>
  <c r="T71" i="61"/>
  <c r="S71" i="61"/>
  <c r="R71" i="61"/>
  <c r="Q71" i="61"/>
  <c r="P71" i="61"/>
  <c r="O71" i="61"/>
  <c r="N71" i="61"/>
  <c r="M71" i="61"/>
  <c r="L71" i="61"/>
  <c r="K71" i="61"/>
  <c r="J71" i="61"/>
  <c r="I71" i="61"/>
  <c r="H71" i="61"/>
  <c r="G71" i="61"/>
  <c r="F71" i="61"/>
  <c r="E71" i="61"/>
  <c r="D71" i="61"/>
  <c r="C71" i="61"/>
  <c r="B71" i="61"/>
  <c r="AG70" i="61"/>
  <c r="AF70" i="61"/>
  <c r="AE70" i="61"/>
  <c r="AD70" i="61"/>
  <c r="AC70" i="61"/>
  <c r="AB70" i="61"/>
  <c r="AA70" i="61"/>
  <c r="Z70" i="61"/>
  <c r="Y70" i="61"/>
  <c r="X70" i="61"/>
  <c r="W70" i="61"/>
  <c r="V70" i="61"/>
  <c r="U70" i="61"/>
  <c r="T70" i="61"/>
  <c r="S70" i="61"/>
  <c r="R70" i="61"/>
  <c r="Q70" i="61"/>
  <c r="P70" i="61"/>
  <c r="O70" i="61"/>
  <c r="N70" i="61"/>
  <c r="M70" i="61"/>
  <c r="L70" i="61"/>
  <c r="K70" i="61"/>
  <c r="J70" i="61"/>
  <c r="I70" i="61"/>
  <c r="H70" i="61"/>
  <c r="G70" i="61"/>
  <c r="F70" i="61"/>
  <c r="E70" i="61"/>
  <c r="D70" i="61"/>
  <c r="C70" i="61"/>
  <c r="B70" i="61"/>
  <c r="AG69" i="61"/>
  <c r="AF69" i="61"/>
  <c r="AE69" i="61"/>
  <c r="AD69" i="61"/>
  <c r="AC69" i="61"/>
  <c r="AB69" i="61"/>
  <c r="AA69" i="61"/>
  <c r="Z69" i="61"/>
  <c r="Y69" i="61"/>
  <c r="X69" i="61"/>
  <c r="W69" i="61"/>
  <c r="V69" i="61"/>
  <c r="U69" i="61"/>
  <c r="T69" i="61"/>
  <c r="S69" i="61"/>
  <c r="R69" i="61"/>
  <c r="Q69" i="61"/>
  <c r="P69" i="61"/>
  <c r="O69" i="61"/>
  <c r="N69" i="61"/>
  <c r="M69" i="61"/>
  <c r="L69" i="61"/>
  <c r="K69" i="61"/>
  <c r="J69" i="61"/>
  <c r="I69" i="61"/>
  <c r="H69" i="61"/>
  <c r="G69" i="61"/>
  <c r="F69" i="61"/>
  <c r="E69" i="61"/>
  <c r="D69" i="61"/>
  <c r="C69" i="61"/>
  <c r="B69" i="61"/>
  <c r="AG68" i="61"/>
  <c r="AF68" i="61"/>
  <c r="AE68" i="61"/>
  <c r="AD68" i="61"/>
  <c r="AC68" i="61"/>
  <c r="AB68" i="61"/>
  <c r="AA68" i="61"/>
  <c r="Z68" i="61"/>
  <c r="Y68" i="61"/>
  <c r="X68" i="61"/>
  <c r="W68" i="61"/>
  <c r="V68" i="61"/>
  <c r="U68" i="61"/>
  <c r="T68" i="61"/>
  <c r="S68" i="61"/>
  <c r="R68" i="61"/>
  <c r="Q68" i="61"/>
  <c r="P68" i="61"/>
  <c r="O68" i="61"/>
  <c r="N68" i="61"/>
  <c r="M68" i="61"/>
  <c r="L68" i="61"/>
  <c r="K68" i="61"/>
  <c r="J68" i="61"/>
  <c r="I68" i="61"/>
  <c r="H68" i="61"/>
  <c r="G68" i="61"/>
  <c r="F68" i="61"/>
  <c r="E68" i="61"/>
  <c r="D68" i="61"/>
  <c r="C68" i="61"/>
  <c r="B66" i="61"/>
  <c r="B65" i="61"/>
  <c r="B64" i="61"/>
  <c r="B63" i="61"/>
  <c r="AG38" i="61"/>
  <c r="AF38" i="61"/>
  <c r="AE38" i="61"/>
  <c r="AD38" i="61"/>
  <c r="AC38" i="61"/>
  <c r="AB38" i="61"/>
  <c r="AA38" i="61"/>
  <c r="Z38" i="61"/>
  <c r="Y38" i="61"/>
  <c r="X38" i="61"/>
  <c r="W38" i="61"/>
  <c r="V38" i="61"/>
  <c r="U38" i="61"/>
  <c r="T38" i="61"/>
  <c r="S38" i="61"/>
  <c r="R38" i="61"/>
  <c r="Q38" i="61"/>
  <c r="P38" i="61"/>
  <c r="O38" i="61"/>
  <c r="N38" i="61"/>
  <c r="M38" i="61"/>
  <c r="L38" i="61"/>
  <c r="K38" i="61"/>
  <c r="J38" i="61"/>
  <c r="I38" i="61"/>
  <c r="H38" i="61"/>
  <c r="G38" i="61"/>
  <c r="F38" i="61"/>
  <c r="E38" i="61"/>
  <c r="D38" i="61"/>
  <c r="C38" i="61"/>
  <c r="A35" i="61"/>
  <c r="A37" i="61" s="1"/>
  <c r="AG34" i="61"/>
  <c r="AF34" i="61"/>
  <c r="AE34" i="61"/>
  <c r="AD34" i="61"/>
  <c r="AC34" i="61"/>
  <c r="AB34" i="61"/>
  <c r="AA34" i="61"/>
  <c r="Z34" i="61"/>
  <c r="Y34" i="61"/>
  <c r="X34" i="61"/>
  <c r="W34" i="61"/>
  <c r="V34" i="61"/>
  <c r="U34" i="61"/>
  <c r="T34" i="61"/>
  <c r="S34" i="61"/>
  <c r="R34" i="61"/>
  <c r="Q34" i="61"/>
  <c r="P34" i="61"/>
  <c r="O34" i="61"/>
  <c r="N34" i="61"/>
  <c r="M34" i="61"/>
  <c r="L34" i="61"/>
  <c r="K34" i="61"/>
  <c r="J34" i="61"/>
  <c r="I34" i="61"/>
  <c r="H34" i="61"/>
  <c r="G34" i="61"/>
  <c r="F34" i="61"/>
  <c r="E34" i="61"/>
  <c r="D34" i="61"/>
  <c r="C34" i="61"/>
  <c r="A33" i="61"/>
  <c r="A32" i="61"/>
  <c r="A31" i="61"/>
  <c r="AG30" i="61"/>
  <c r="AF30" i="61"/>
  <c r="AE30" i="61"/>
  <c r="AD30" i="61"/>
  <c r="AC30" i="61"/>
  <c r="AB30" i="61"/>
  <c r="AA30" i="61"/>
  <c r="Z30" i="61"/>
  <c r="Y30" i="61"/>
  <c r="X30" i="61"/>
  <c r="W30" i="61"/>
  <c r="V30" i="61"/>
  <c r="U30" i="61"/>
  <c r="T30" i="61"/>
  <c r="S30" i="61"/>
  <c r="R30" i="61"/>
  <c r="Q30" i="61"/>
  <c r="P30" i="61"/>
  <c r="O30" i="61"/>
  <c r="N30" i="61"/>
  <c r="M30" i="61"/>
  <c r="L30" i="61"/>
  <c r="K30" i="61"/>
  <c r="J30" i="61"/>
  <c r="I30" i="61"/>
  <c r="H30" i="61"/>
  <c r="G30" i="61"/>
  <c r="F30" i="61"/>
  <c r="E30" i="61"/>
  <c r="D30" i="61"/>
  <c r="C30" i="61"/>
  <c r="A27" i="61"/>
  <c r="A29" i="61" s="1"/>
  <c r="AG26" i="61"/>
  <c r="AF26" i="61"/>
  <c r="AE26" i="61"/>
  <c r="AD26" i="61"/>
  <c r="AC26" i="61"/>
  <c r="AB26" i="61"/>
  <c r="AA26" i="61"/>
  <c r="Z26" i="61"/>
  <c r="Y26" i="61"/>
  <c r="X26" i="61"/>
  <c r="W26" i="61"/>
  <c r="V26" i="61"/>
  <c r="U26" i="61"/>
  <c r="T26" i="61"/>
  <c r="S26" i="61"/>
  <c r="R26" i="61"/>
  <c r="Q26" i="61"/>
  <c r="P26" i="61"/>
  <c r="O26" i="61"/>
  <c r="N26" i="61"/>
  <c r="M26" i="61"/>
  <c r="L26" i="61"/>
  <c r="K26" i="61"/>
  <c r="J26" i="61"/>
  <c r="I26" i="61"/>
  <c r="H26" i="61"/>
  <c r="G26" i="61"/>
  <c r="F26" i="61"/>
  <c r="E26" i="61"/>
  <c r="D26" i="61"/>
  <c r="C26" i="61"/>
  <c r="A23" i="61"/>
  <c r="A25" i="61" s="1"/>
  <c r="AG22" i="61"/>
  <c r="AF22" i="61"/>
  <c r="AE22" i="61"/>
  <c r="AD22" i="61"/>
  <c r="AC22" i="61"/>
  <c r="AB22" i="61"/>
  <c r="AA22" i="61"/>
  <c r="Z22" i="61"/>
  <c r="Y22" i="61"/>
  <c r="X22" i="61"/>
  <c r="W22" i="61"/>
  <c r="V22" i="61"/>
  <c r="U22" i="61"/>
  <c r="T22" i="61"/>
  <c r="S22" i="61"/>
  <c r="R22" i="61"/>
  <c r="Q22" i="61"/>
  <c r="P22" i="61"/>
  <c r="O22" i="61"/>
  <c r="N22" i="61"/>
  <c r="M22" i="61"/>
  <c r="L22" i="61"/>
  <c r="K22" i="61"/>
  <c r="J22" i="61"/>
  <c r="I22" i="61"/>
  <c r="H22" i="61"/>
  <c r="G22" i="61"/>
  <c r="F22" i="61"/>
  <c r="E22" i="61"/>
  <c r="D22" i="61"/>
  <c r="C22" i="61"/>
  <c r="A16" i="61"/>
  <c r="A15" i="61"/>
  <c r="A14" i="61"/>
  <c r="A13" i="61"/>
  <c r="A12" i="61"/>
  <c r="A11" i="61"/>
  <c r="A10" i="61"/>
  <c r="A9" i="61"/>
  <c r="A8" i="61"/>
  <c r="A7" i="61"/>
  <c r="A6" i="61"/>
  <c r="A5" i="61"/>
  <c r="C4" i="61"/>
  <c r="C77" i="61" s="1"/>
  <c r="D3" i="61"/>
  <c r="C1" i="61"/>
  <c r="AG84" i="60"/>
  <c r="AF84" i="60"/>
  <c r="AE84" i="60"/>
  <c r="AD84" i="60"/>
  <c r="AC84" i="60"/>
  <c r="AB84" i="60"/>
  <c r="AA84" i="60"/>
  <c r="Z84" i="60"/>
  <c r="Y84" i="60"/>
  <c r="X84" i="60"/>
  <c r="W84" i="60"/>
  <c r="V84" i="60"/>
  <c r="U84" i="60"/>
  <c r="T84" i="60"/>
  <c r="S84" i="60"/>
  <c r="R84" i="60"/>
  <c r="Q84" i="60"/>
  <c r="P84" i="60"/>
  <c r="O84" i="60"/>
  <c r="N84" i="60"/>
  <c r="M84" i="60"/>
  <c r="L84" i="60"/>
  <c r="K84" i="60"/>
  <c r="J84" i="60"/>
  <c r="I84" i="60"/>
  <c r="H84" i="60"/>
  <c r="G84" i="60"/>
  <c r="F84" i="60"/>
  <c r="E84" i="60"/>
  <c r="D84" i="60"/>
  <c r="C84" i="60"/>
  <c r="B84" i="60"/>
  <c r="AG83" i="60"/>
  <c r="AF83" i="60"/>
  <c r="AE83" i="60"/>
  <c r="AD83" i="60"/>
  <c r="AC83" i="60"/>
  <c r="AB83" i="60"/>
  <c r="AA83" i="60"/>
  <c r="Z83" i="60"/>
  <c r="Y83" i="60"/>
  <c r="X83" i="60"/>
  <c r="W83" i="60"/>
  <c r="V83" i="60"/>
  <c r="U83" i="60"/>
  <c r="T83" i="60"/>
  <c r="S83" i="60"/>
  <c r="R83" i="60"/>
  <c r="Q83" i="60"/>
  <c r="P83" i="60"/>
  <c r="O83" i="60"/>
  <c r="N83" i="60"/>
  <c r="M83" i="60"/>
  <c r="L83" i="60"/>
  <c r="K83" i="60"/>
  <c r="J83" i="60"/>
  <c r="I83" i="60"/>
  <c r="H83" i="60"/>
  <c r="G83" i="60"/>
  <c r="F83" i="60"/>
  <c r="E83" i="60"/>
  <c r="D83" i="60"/>
  <c r="C83" i="60"/>
  <c r="B83" i="60"/>
  <c r="AG82" i="60"/>
  <c r="AF82" i="60"/>
  <c r="AE82" i="60"/>
  <c r="AD82" i="60"/>
  <c r="AC82" i="60"/>
  <c r="AB82" i="60"/>
  <c r="AA82" i="60"/>
  <c r="Z82" i="60"/>
  <c r="Y82" i="60"/>
  <c r="X82" i="60"/>
  <c r="W82" i="60"/>
  <c r="V82" i="60"/>
  <c r="U82" i="60"/>
  <c r="T82" i="60"/>
  <c r="S82" i="60"/>
  <c r="R82" i="60"/>
  <c r="Q82" i="60"/>
  <c r="P82" i="60"/>
  <c r="O82" i="60"/>
  <c r="N82" i="60"/>
  <c r="M82" i="60"/>
  <c r="L82" i="60"/>
  <c r="K82" i="60"/>
  <c r="J82" i="60"/>
  <c r="I82" i="60"/>
  <c r="H82" i="60"/>
  <c r="G82" i="60"/>
  <c r="F82" i="60"/>
  <c r="E82" i="60"/>
  <c r="D82" i="60"/>
  <c r="C82" i="60"/>
  <c r="B82" i="60"/>
  <c r="AG81" i="60"/>
  <c r="AF81" i="60"/>
  <c r="AE81" i="60"/>
  <c r="AD81" i="60"/>
  <c r="AC81" i="60"/>
  <c r="AB81" i="60"/>
  <c r="AA81" i="60"/>
  <c r="Z81" i="60"/>
  <c r="Y81" i="60"/>
  <c r="X81" i="60"/>
  <c r="W81" i="60"/>
  <c r="V81" i="60"/>
  <c r="U81" i="60"/>
  <c r="T81" i="60"/>
  <c r="S81" i="60"/>
  <c r="R81" i="60"/>
  <c r="Q81" i="60"/>
  <c r="P81" i="60"/>
  <c r="O81" i="60"/>
  <c r="N81" i="60"/>
  <c r="M81" i="60"/>
  <c r="L81" i="60"/>
  <c r="K81" i="60"/>
  <c r="J81" i="60"/>
  <c r="I81" i="60"/>
  <c r="H81" i="60"/>
  <c r="G81" i="60"/>
  <c r="F81" i="60"/>
  <c r="E81" i="60"/>
  <c r="D81" i="60"/>
  <c r="C81" i="60"/>
  <c r="B81" i="60"/>
  <c r="AG80" i="60"/>
  <c r="AF80" i="60"/>
  <c r="AE80" i="60"/>
  <c r="AD80" i="60"/>
  <c r="AC80" i="60"/>
  <c r="AB80" i="60"/>
  <c r="AA80" i="60"/>
  <c r="Z80" i="60"/>
  <c r="Y80" i="60"/>
  <c r="X80" i="60"/>
  <c r="W80" i="60"/>
  <c r="V80" i="60"/>
  <c r="U80" i="60"/>
  <c r="T80" i="60"/>
  <c r="S80" i="60"/>
  <c r="R80" i="60"/>
  <c r="Q80" i="60"/>
  <c r="P80" i="60"/>
  <c r="O80" i="60"/>
  <c r="N80" i="60"/>
  <c r="M80" i="60"/>
  <c r="L80" i="60"/>
  <c r="K80" i="60"/>
  <c r="J80" i="60"/>
  <c r="I80" i="60"/>
  <c r="H80" i="60"/>
  <c r="G80" i="60"/>
  <c r="F80" i="60"/>
  <c r="E80" i="60"/>
  <c r="D80" i="60"/>
  <c r="C80" i="60"/>
  <c r="B80" i="60"/>
  <c r="B78" i="60"/>
  <c r="B77" i="60"/>
  <c r="B76" i="60"/>
  <c r="B75" i="60"/>
  <c r="AG72" i="60"/>
  <c r="AF72" i="60"/>
  <c r="AE72" i="60"/>
  <c r="AD72" i="60"/>
  <c r="AC72" i="60"/>
  <c r="AB72" i="60"/>
  <c r="AA72" i="60"/>
  <c r="Z72" i="60"/>
  <c r="Y72" i="60"/>
  <c r="X72" i="60"/>
  <c r="W72" i="60"/>
  <c r="V72" i="60"/>
  <c r="U72" i="60"/>
  <c r="T72" i="60"/>
  <c r="S72" i="60"/>
  <c r="R72" i="60"/>
  <c r="Q72" i="60"/>
  <c r="P72" i="60"/>
  <c r="O72" i="60"/>
  <c r="N72" i="60"/>
  <c r="M72" i="60"/>
  <c r="L72" i="60"/>
  <c r="K72" i="60"/>
  <c r="J72" i="60"/>
  <c r="I72" i="60"/>
  <c r="H72" i="60"/>
  <c r="G72" i="60"/>
  <c r="F72" i="60"/>
  <c r="E72" i="60"/>
  <c r="D72" i="60"/>
  <c r="C72" i="60"/>
  <c r="B72" i="60"/>
  <c r="AG71" i="60"/>
  <c r="AF71" i="60"/>
  <c r="AE71" i="60"/>
  <c r="AD71" i="60"/>
  <c r="AC71" i="60"/>
  <c r="AB71" i="60"/>
  <c r="AA71" i="60"/>
  <c r="Z71" i="60"/>
  <c r="Y71" i="60"/>
  <c r="X71" i="60"/>
  <c r="W71" i="60"/>
  <c r="V71" i="60"/>
  <c r="U71" i="60"/>
  <c r="T71" i="60"/>
  <c r="S71" i="60"/>
  <c r="R71" i="60"/>
  <c r="Q71" i="60"/>
  <c r="P71" i="60"/>
  <c r="O71" i="60"/>
  <c r="N71" i="60"/>
  <c r="M71" i="60"/>
  <c r="L71" i="60"/>
  <c r="K71" i="60"/>
  <c r="J71" i="60"/>
  <c r="I71" i="60"/>
  <c r="H71" i="60"/>
  <c r="G71" i="60"/>
  <c r="F71" i="60"/>
  <c r="E71" i="60"/>
  <c r="D71" i="60"/>
  <c r="C71" i="60"/>
  <c r="B71" i="60"/>
  <c r="AG70" i="60"/>
  <c r="AF70" i="60"/>
  <c r="AE70" i="60"/>
  <c r="AD70" i="60"/>
  <c r="AC70" i="60"/>
  <c r="AB70" i="60"/>
  <c r="AA70" i="60"/>
  <c r="Z70" i="60"/>
  <c r="Y70" i="60"/>
  <c r="X70" i="60"/>
  <c r="W70" i="60"/>
  <c r="V70" i="60"/>
  <c r="U70" i="60"/>
  <c r="T70" i="60"/>
  <c r="S70" i="60"/>
  <c r="R70" i="60"/>
  <c r="Q70" i="60"/>
  <c r="P70" i="60"/>
  <c r="O70" i="60"/>
  <c r="N70" i="60"/>
  <c r="M70" i="60"/>
  <c r="L70" i="60"/>
  <c r="K70" i="60"/>
  <c r="J70" i="60"/>
  <c r="I70" i="60"/>
  <c r="H70" i="60"/>
  <c r="G70" i="60"/>
  <c r="F70" i="60"/>
  <c r="E70" i="60"/>
  <c r="D70" i="60"/>
  <c r="C70" i="60"/>
  <c r="B70" i="60"/>
  <c r="AG69" i="60"/>
  <c r="AF69" i="60"/>
  <c r="AE69" i="60"/>
  <c r="AD69" i="60"/>
  <c r="AC69" i="60"/>
  <c r="AB69" i="60"/>
  <c r="AA69" i="60"/>
  <c r="Z69" i="60"/>
  <c r="Y69" i="60"/>
  <c r="X69" i="60"/>
  <c r="W69" i="60"/>
  <c r="V69" i="60"/>
  <c r="U69" i="60"/>
  <c r="T69" i="60"/>
  <c r="S69" i="60"/>
  <c r="R69" i="60"/>
  <c r="Q69" i="60"/>
  <c r="P69" i="60"/>
  <c r="O69" i="60"/>
  <c r="N69" i="60"/>
  <c r="M69" i="60"/>
  <c r="L69" i="60"/>
  <c r="K69" i="60"/>
  <c r="J69" i="60"/>
  <c r="I69" i="60"/>
  <c r="H69" i="60"/>
  <c r="G69" i="60"/>
  <c r="F69" i="60"/>
  <c r="E69" i="60"/>
  <c r="D69" i="60"/>
  <c r="C69" i="60"/>
  <c r="B69" i="60"/>
  <c r="AG68" i="60"/>
  <c r="AF68" i="60"/>
  <c r="AE68" i="60"/>
  <c r="AD68" i="60"/>
  <c r="AC68" i="60"/>
  <c r="AB68" i="60"/>
  <c r="AA68" i="60"/>
  <c r="Z68" i="60"/>
  <c r="Y68" i="60"/>
  <c r="X68" i="60"/>
  <c r="W68" i="60"/>
  <c r="V68" i="60"/>
  <c r="U68" i="60"/>
  <c r="T68" i="60"/>
  <c r="S68" i="60"/>
  <c r="R68" i="60"/>
  <c r="Q68" i="60"/>
  <c r="P68" i="60"/>
  <c r="O68" i="60"/>
  <c r="N68" i="60"/>
  <c r="M68" i="60"/>
  <c r="L68" i="60"/>
  <c r="K68" i="60"/>
  <c r="J68" i="60"/>
  <c r="I68" i="60"/>
  <c r="H68" i="60"/>
  <c r="G68" i="60"/>
  <c r="F68" i="60"/>
  <c r="E68" i="60"/>
  <c r="D68" i="60"/>
  <c r="C68" i="60"/>
  <c r="B66" i="60"/>
  <c r="B65" i="60"/>
  <c r="B64" i="60"/>
  <c r="B63" i="60"/>
  <c r="AG38" i="60"/>
  <c r="AF38" i="60"/>
  <c r="AE38" i="60"/>
  <c r="AD38" i="60"/>
  <c r="AC38" i="60"/>
  <c r="AB38" i="60"/>
  <c r="AA38" i="60"/>
  <c r="Z38" i="60"/>
  <c r="Y38" i="60"/>
  <c r="X38" i="60"/>
  <c r="W38" i="60"/>
  <c r="V38" i="60"/>
  <c r="U38" i="60"/>
  <c r="T38" i="60"/>
  <c r="S38" i="60"/>
  <c r="R38" i="60"/>
  <c r="Q38" i="60"/>
  <c r="P38" i="60"/>
  <c r="O38" i="60"/>
  <c r="N38" i="60"/>
  <c r="M38" i="60"/>
  <c r="L38" i="60"/>
  <c r="K38" i="60"/>
  <c r="J38" i="60"/>
  <c r="I38" i="60"/>
  <c r="H38" i="60"/>
  <c r="G38" i="60"/>
  <c r="F38" i="60"/>
  <c r="E38" i="60"/>
  <c r="D38" i="60"/>
  <c r="C38" i="60"/>
  <c r="A35" i="60"/>
  <c r="A37" i="60" s="1"/>
  <c r="AG34" i="60"/>
  <c r="AF34" i="60"/>
  <c r="AE34" i="60"/>
  <c r="AD34" i="60"/>
  <c r="AC34" i="60"/>
  <c r="AB34" i="60"/>
  <c r="AA34" i="60"/>
  <c r="Z34" i="60"/>
  <c r="Y34" i="60"/>
  <c r="X34" i="60"/>
  <c r="W34" i="60"/>
  <c r="V34" i="60"/>
  <c r="U34" i="60"/>
  <c r="T34" i="60"/>
  <c r="S34" i="60"/>
  <c r="R34" i="60"/>
  <c r="Q34" i="60"/>
  <c r="P34" i="60"/>
  <c r="O34" i="60"/>
  <c r="N34" i="60"/>
  <c r="M34" i="60"/>
  <c r="L34" i="60"/>
  <c r="K34" i="60"/>
  <c r="J34" i="60"/>
  <c r="I34" i="60"/>
  <c r="H34" i="60"/>
  <c r="G34" i="60"/>
  <c r="F34" i="60"/>
  <c r="E34" i="60"/>
  <c r="D34" i="60"/>
  <c r="C34" i="60"/>
  <c r="A33" i="60"/>
  <c r="A32" i="60"/>
  <c r="A31" i="60"/>
  <c r="AG30" i="60"/>
  <c r="AF30" i="60"/>
  <c r="AE30" i="60"/>
  <c r="AD30" i="60"/>
  <c r="AC30" i="60"/>
  <c r="AB30" i="60"/>
  <c r="AA30" i="60"/>
  <c r="Z30" i="60"/>
  <c r="Y30" i="60"/>
  <c r="X30" i="60"/>
  <c r="W30" i="60"/>
  <c r="V30" i="60"/>
  <c r="U30" i="60"/>
  <c r="T30" i="60"/>
  <c r="S30" i="60"/>
  <c r="R30" i="60"/>
  <c r="Q30" i="60"/>
  <c r="P30" i="60"/>
  <c r="O30" i="60"/>
  <c r="N30" i="60"/>
  <c r="M30" i="60"/>
  <c r="L30" i="60"/>
  <c r="K30" i="60"/>
  <c r="J30" i="60"/>
  <c r="I30" i="60"/>
  <c r="H30" i="60"/>
  <c r="G30" i="60"/>
  <c r="F30" i="60"/>
  <c r="E30" i="60"/>
  <c r="D30" i="60"/>
  <c r="C30" i="60"/>
  <c r="A27" i="60"/>
  <c r="A29" i="60" s="1"/>
  <c r="AG26" i="60"/>
  <c r="AF26" i="60"/>
  <c r="AE26" i="60"/>
  <c r="AD26" i="60"/>
  <c r="AC26" i="60"/>
  <c r="AB26" i="60"/>
  <c r="AA26" i="60"/>
  <c r="Z26" i="60"/>
  <c r="Y26" i="60"/>
  <c r="X26" i="60"/>
  <c r="W26" i="60"/>
  <c r="V26" i="60"/>
  <c r="U26" i="60"/>
  <c r="T26" i="60"/>
  <c r="S26" i="60"/>
  <c r="R26" i="60"/>
  <c r="Q26" i="60"/>
  <c r="P26" i="60"/>
  <c r="O26" i="60"/>
  <c r="N26" i="60"/>
  <c r="M26" i="60"/>
  <c r="L26" i="60"/>
  <c r="K26" i="60"/>
  <c r="J26" i="60"/>
  <c r="I26" i="60"/>
  <c r="H26" i="60"/>
  <c r="G26" i="60"/>
  <c r="F26" i="60"/>
  <c r="E26" i="60"/>
  <c r="D26" i="60"/>
  <c r="C26" i="60"/>
  <c r="A23" i="60"/>
  <c r="A25" i="60" s="1"/>
  <c r="AG22" i="60"/>
  <c r="AF22" i="60"/>
  <c r="AE22" i="60"/>
  <c r="AD22" i="60"/>
  <c r="AC22" i="60"/>
  <c r="AB22" i="60"/>
  <c r="AA22" i="60"/>
  <c r="Z22" i="60"/>
  <c r="Y22" i="60"/>
  <c r="X22" i="60"/>
  <c r="W22" i="60"/>
  <c r="V22" i="60"/>
  <c r="U22" i="60"/>
  <c r="T22" i="60"/>
  <c r="S22" i="60"/>
  <c r="R22" i="60"/>
  <c r="Q22" i="60"/>
  <c r="P22" i="60"/>
  <c r="O22" i="60"/>
  <c r="N22" i="60"/>
  <c r="M22" i="60"/>
  <c r="L22" i="60"/>
  <c r="K22" i="60"/>
  <c r="J22" i="60"/>
  <c r="I22" i="60"/>
  <c r="H22" i="60"/>
  <c r="G22" i="60"/>
  <c r="F22" i="60"/>
  <c r="E22" i="60"/>
  <c r="D22" i="60"/>
  <c r="C22" i="60"/>
  <c r="A16" i="60"/>
  <c r="A15" i="60"/>
  <c r="A14" i="60"/>
  <c r="A13" i="60"/>
  <c r="A12" i="60"/>
  <c r="A11" i="60"/>
  <c r="A10" i="60"/>
  <c r="A9" i="60"/>
  <c r="A8" i="60"/>
  <c r="A7" i="60"/>
  <c r="A6" i="60"/>
  <c r="A5" i="60"/>
  <c r="C4" i="60"/>
  <c r="C78" i="60" s="1"/>
  <c r="D3" i="60"/>
  <c r="C1" i="60"/>
  <c r="AG84" i="59"/>
  <c r="AF84" i="59"/>
  <c r="AE84" i="59"/>
  <c r="AD84" i="59"/>
  <c r="AC84" i="59"/>
  <c r="AB84" i="59"/>
  <c r="AA84" i="59"/>
  <c r="Z84" i="59"/>
  <c r="Y84" i="59"/>
  <c r="X84" i="59"/>
  <c r="W84" i="59"/>
  <c r="V84" i="59"/>
  <c r="U84" i="59"/>
  <c r="T84" i="59"/>
  <c r="S84" i="59"/>
  <c r="R84" i="59"/>
  <c r="Q84" i="59"/>
  <c r="P84" i="59"/>
  <c r="O84" i="59"/>
  <c r="N84" i="59"/>
  <c r="M84" i="59"/>
  <c r="L84" i="59"/>
  <c r="K84" i="59"/>
  <c r="J84" i="59"/>
  <c r="I84" i="59"/>
  <c r="H84" i="59"/>
  <c r="G84" i="59"/>
  <c r="F84" i="59"/>
  <c r="E84" i="59"/>
  <c r="D84" i="59"/>
  <c r="C84" i="59"/>
  <c r="B84" i="59"/>
  <c r="AG83" i="59"/>
  <c r="AF83" i="59"/>
  <c r="AE83" i="59"/>
  <c r="AD83" i="59"/>
  <c r="AC83" i="59"/>
  <c r="AB83" i="59"/>
  <c r="AA83" i="59"/>
  <c r="Z83" i="59"/>
  <c r="Y83" i="59"/>
  <c r="X83" i="59"/>
  <c r="W83" i="59"/>
  <c r="V83" i="59"/>
  <c r="U83" i="59"/>
  <c r="T83" i="59"/>
  <c r="S83" i="59"/>
  <c r="R83" i="59"/>
  <c r="Q83" i="59"/>
  <c r="P83" i="59"/>
  <c r="O83" i="59"/>
  <c r="N83" i="59"/>
  <c r="M83" i="59"/>
  <c r="L83" i="59"/>
  <c r="K83" i="59"/>
  <c r="J83" i="59"/>
  <c r="I83" i="59"/>
  <c r="H83" i="59"/>
  <c r="G83" i="59"/>
  <c r="F83" i="59"/>
  <c r="E83" i="59"/>
  <c r="D83" i="59"/>
  <c r="C83" i="59"/>
  <c r="B83" i="59"/>
  <c r="AG82" i="59"/>
  <c r="AF82" i="59"/>
  <c r="AE82" i="59"/>
  <c r="AD82" i="59"/>
  <c r="AC82" i="59"/>
  <c r="AB82" i="59"/>
  <c r="AA82" i="59"/>
  <c r="Z82" i="59"/>
  <c r="Y82" i="59"/>
  <c r="X82" i="59"/>
  <c r="W82" i="59"/>
  <c r="V82" i="59"/>
  <c r="U82" i="59"/>
  <c r="T82" i="59"/>
  <c r="S82" i="59"/>
  <c r="R82" i="59"/>
  <c r="Q82" i="59"/>
  <c r="P82" i="59"/>
  <c r="O82" i="59"/>
  <c r="N82" i="59"/>
  <c r="M82" i="59"/>
  <c r="L82" i="59"/>
  <c r="K82" i="59"/>
  <c r="J82" i="59"/>
  <c r="I82" i="59"/>
  <c r="H82" i="59"/>
  <c r="G82" i="59"/>
  <c r="F82" i="59"/>
  <c r="E82" i="59"/>
  <c r="D82" i="59"/>
  <c r="C82" i="59"/>
  <c r="B82" i="59"/>
  <c r="AG81" i="59"/>
  <c r="AF81" i="59"/>
  <c r="AE81" i="59"/>
  <c r="AD81" i="59"/>
  <c r="AC81" i="59"/>
  <c r="AB81" i="59"/>
  <c r="AA81" i="59"/>
  <c r="Z81" i="59"/>
  <c r="Y81" i="59"/>
  <c r="X81" i="59"/>
  <c r="W81" i="59"/>
  <c r="V81" i="59"/>
  <c r="U81" i="59"/>
  <c r="T81" i="59"/>
  <c r="S81" i="59"/>
  <c r="R81" i="59"/>
  <c r="Q81" i="59"/>
  <c r="P81" i="59"/>
  <c r="O81" i="59"/>
  <c r="N81" i="59"/>
  <c r="M81" i="59"/>
  <c r="L81" i="59"/>
  <c r="K81" i="59"/>
  <c r="J81" i="59"/>
  <c r="I81" i="59"/>
  <c r="H81" i="59"/>
  <c r="G81" i="59"/>
  <c r="F81" i="59"/>
  <c r="E81" i="59"/>
  <c r="D81" i="59"/>
  <c r="C81" i="59"/>
  <c r="B81" i="59"/>
  <c r="AG80" i="59"/>
  <c r="AF80" i="59"/>
  <c r="AE80" i="59"/>
  <c r="AD80" i="59"/>
  <c r="AC80" i="59"/>
  <c r="AB80" i="59"/>
  <c r="AA80" i="59"/>
  <c r="Z80" i="59"/>
  <c r="Y80" i="59"/>
  <c r="X80" i="59"/>
  <c r="W80" i="59"/>
  <c r="V80" i="59"/>
  <c r="U80" i="59"/>
  <c r="T80" i="59"/>
  <c r="S80" i="59"/>
  <c r="R80" i="59"/>
  <c r="Q80" i="59"/>
  <c r="P80" i="59"/>
  <c r="O80" i="59"/>
  <c r="N80" i="59"/>
  <c r="M80" i="59"/>
  <c r="L80" i="59"/>
  <c r="K80" i="59"/>
  <c r="J80" i="59"/>
  <c r="I80" i="59"/>
  <c r="H80" i="59"/>
  <c r="G80" i="59"/>
  <c r="F80" i="59"/>
  <c r="E80" i="59"/>
  <c r="D80" i="59"/>
  <c r="C80" i="59"/>
  <c r="B80" i="59"/>
  <c r="B78" i="59"/>
  <c r="B77" i="59"/>
  <c r="B76" i="59"/>
  <c r="B75" i="59"/>
  <c r="AG72" i="59"/>
  <c r="AF72" i="59"/>
  <c r="AE72" i="59"/>
  <c r="AD72" i="59"/>
  <c r="AC72" i="59"/>
  <c r="AB72" i="59"/>
  <c r="AA72" i="59"/>
  <c r="Z72" i="59"/>
  <c r="Y72" i="59"/>
  <c r="X72" i="59"/>
  <c r="W72" i="59"/>
  <c r="V72" i="59"/>
  <c r="U72" i="59"/>
  <c r="T72" i="59"/>
  <c r="S72" i="59"/>
  <c r="R72" i="59"/>
  <c r="Q72" i="59"/>
  <c r="P72" i="59"/>
  <c r="O72" i="59"/>
  <c r="N72" i="59"/>
  <c r="M72" i="59"/>
  <c r="L72" i="59"/>
  <c r="K72" i="59"/>
  <c r="J72" i="59"/>
  <c r="I72" i="59"/>
  <c r="H72" i="59"/>
  <c r="G72" i="59"/>
  <c r="F72" i="59"/>
  <c r="E72" i="59"/>
  <c r="D72" i="59"/>
  <c r="C72" i="59"/>
  <c r="B72" i="59"/>
  <c r="AG71" i="59"/>
  <c r="AF71" i="59"/>
  <c r="AE71" i="59"/>
  <c r="AD71" i="59"/>
  <c r="AC71" i="59"/>
  <c r="AB71" i="59"/>
  <c r="AA71" i="59"/>
  <c r="Z71" i="59"/>
  <c r="Y71" i="59"/>
  <c r="X71" i="59"/>
  <c r="W71" i="59"/>
  <c r="V71" i="59"/>
  <c r="U71" i="59"/>
  <c r="T71" i="59"/>
  <c r="S71" i="59"/>
  <c r="R71" i="59"/>
  <c r="Q71" i="59"/>
  <c r="P71" i="59"/>
  <c r="O71" i="59"/>
  <c r="N71" i="59"/>
  <c r="M71" i="59"/>
  <c r="L71" i="59"/>
  <c r="K71" i="59"/>
  <c r="J71" i="59"/>
  <c r="I71" i="59"/>
  <c r="H71" i="59"/>
  <c r="G71" i="59"/>
  <c r="F71" i="59"/>
  <c r="E71" i="59"/>
  <c r="D71" i="59"/>
  <c r="C71" i="59"/>
  <c r="B71" i="59"/>
  <c r="AG70" i="59"/>
  <c r="AF70" i="59"/>
  <c r="AE70" i="59"/>
  <c r="AD70" i="59"/>
  <c r="AC70" i="59"/>
  <c r="AB70" i="59"/>
  <c r="AA70" i="59"/>
  <c r="Z70" i="59"/>
  <c r="Y70" i="59"/>
  <c r="X70" i="59"/>
  <c r="W70" i="59"/>
  <c r="V70" i="59"/>
  <c r="U70" i="59"/>
  <c r="T70" i="59"/>
  <c r="S70" i="59"/>
  <c r="R70" i="59"/>
  <c r="Q70" i="59"/>
  <c r="P70" i="59"/>
  <c r="O70" i="59"/>
  <c r="N70" i="59"/>
  <c r="M70" i="59"/>
  <c r="L70" i="59"/>
  <c r="K70" i="59"/>
  <c r="J70" i="59"/>
  <c r="I70" i="59"/>
  <c r="H70" i="59"/>
  <c r="G70" i="59"/>
  <c r="F70" i="59"/>
  <c r="E70" i="59"/>
  <c r="D70" i="59"/>
  <c r="C70" i="59"/>
  <c r="B70" i="59"/>
  <c r="AG69" i="59"/>
  <c r="AF69" i="59"/>
  <c r="AE69" i="59"/>
  <c r="AD69" i="59"/>
  <c r="AC69" i="59"/>
  <c r="AB69" i="59"/>
  <c r="AA69" i="59"/>
  <c r="Z69" i="59"/>
  <c r="Y69" i="59"/>
  <c r="X69" i="59"/>
  <c r="W69" i="59"/>
  <c r="V69" i="59"/>
  <c r="U69" i="59"/>
  <c r="T69" i="59"/>
  <c r="S69" i="59"/>
  <c r="R69" i="59"/>
  <c r="Q69" i="59"/>
  <c r="P69" i="59"/>
  <c r="O69" i="59"/>
  <c r="N69" i="59"/>
  <c r="M69" i="59"/>
  <c r="L69" i="59"/>
  <c r="K69" i="59"/>
  <c r="J69" i="59"/>
  <c r="I69" i="59"/>
  <c r="H69" i="59"/>
  <c r="G69" i="59"/>
  <c r="F69" i="59"/>
  <c r="E69" i="59"/>
  <c r="D69" i="59"/>
  <c r="C69" i="59"/>
  <c r="B69" i="59"/>
  <c r="AG68" i="59"/>
  <c r="AF68" i="59"/>
  <c r="AE68" i="59"/>
  <c r="AD68" i="59"/>
  <c r="AC68" i="59"/>
  <c r="AB68" i="59"/>
  <c r="AA68" i="59"/>
  <c r="Z68" i="59"/>
  <c r="Y68" i="59"/>
  <c r="X68" i="59"/>
  <c r="W68" i="59"/>
  <c r="V68" i="59"/>
  <c r="U68" i="59"/>
  <c r="T68" i="59"/>
  <c r="S68" i="59"/>
  <c r="R68" i="59"/>
  <c r="Q68" i="59"/>
  <c r="P68" i="59"/>
  <c r="O68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6" i="59"/>
  <c r="B65" i="59"/>
  <c r="B64" i="59"/>
  <c r="B63" i="59"/>
  <c r="AG38" i="59"/>
  <c r="AF38" i="59"/>
  <c r="AE38" i="59"/>
  <c r="AD38" i="59"/>
  <c r="AC38" i="59"/>
  <c r="AB38" i="59"/>
  <c r="AA38" i="59"/>
  <c r="Z38" i="59"/>
  <c r="Y38" i="59"/>
  <c r="X38" i="59"/>
  <c r="W38" i="59"/>
  <c r="V38" i="59"/>
  <c r="U38" i="59"/>
  <c r="T38" i="59"/>
  <c r="S38" i="59"/>
  <c r="R38" i="59"/>
  <c r="Q38" i="59"/>
  <c r="P38" i="59"/>
  <c r="O38" i="59"/>
  <c r="N38" i="59"/>
  <c r="M38" i="59"/>
  <c r="L38" i="59"/>
  <c r="K38" i="59"/>
  <c r="J38" i="59"/>
  <c r="I38" i="59"/>
  <c r="H38" i="59"/>
  <c r="G38" i="59"/>
  <c r="F38" i="59"/>
  <c r="E38" i="59"/>
  <c r="D38" i="59"/>
  <c r="C38" i="59"/>
  <c r="A35" i="59"/>
  <c r="A37" i="59" s="1"/>
  <c r="AG34" i="59"/>
  <c r="AF34" i="59"/>
  <c r="AE34" i="59"/>
  <c r="AD34" i="59"/>
  <c r="AC34" i="59"/>
  <c r="AB34" i="59"/>
  <c r="AA34" i="59"/>
  <c r="Z34" i="59"/>
  <c r="Y34" i="59"/>
  <c r="X34" i="59"/>
  <c r="W34" i="59"/>
  <c r="V34" i="59"/>
  <c r="U34" i="59"/>
  <c r="T34" i="59"/>
  <c r="S34" i="59"/>
  <c r="R34" i="59"/>
  <c r="Q34" i="59"/>
  <c r="P34" i="59"/>
  <c r="O34" i="59"/>
  <c r="N34" i="59"/>
  <c r="M34" i="59"/>
  <c r="L34" i="59"/>
  <c r="K34" i="59"/>
  <c r="J34" i="59"/>
  <c r="I34" i="59"/>
  <c r="H34" i="59"/>
  <c r="G34" i="59"/>
  <c r="F34" i="59"/>
  <c r="E34" i="59"/>
  <c r="D34" i="59"/>
  <c r="C34" i="59"/>
  <c r="A33" i="59"/>
  <c r="A31" i="59"/>
  <c r="A32" i="59" s="1"/>
  <c r="AG30" i="59"/>
  <c r="AF30" i="59"/>
  <c r="AE30" i="59"/>
  <c r="AD30" i="59"/>
  <c r="AC30" i="59"/>
  <c r="AB30" i="59"/>
  <c r="AA30" i="59"/>
  <c r="Z30" i="59"/>
  <c r="Y30" i="59"/>
  <c r="X30" i="59"/>
  <c r="W30" i="59"/>
  <c r="V30" i="59"/>
  <c r="U30" i="59"/>
  <c r="T30" i="59"/>
  <c r="S30" i="59"/>
  <c r="R30" i="59"/>
  <c r="Q30" i="59"/>
  <c r="P30" i="59"/>
  <c r="O30" i="59"/>
  <c r="N30" i="59"/>
  <c r="M30" i="59"/>
  <c r="L30" i="59"/>
  <c r="K30" i="59"/>
  <c r="J30" i="59"/>
  <c r="I30" i="59"/>
  <c r="H30" i="59"/>
  <c r="G30" i="59"/>
  <c r="F30" i="59"/>
  <c r="E30" i="59"/>
  <c r="D30" i="59"/>
  <c r="C30" i="59"/>
  <c r="A29" i="59"/>
  <c r="A28" i="59"/>
  <c r="A27" i="59"/>
  <c r="AG26" i="59"/>
  <c r="AF26" i="59"/>
  <c r="AE26" i="59"/>
  <c r="AD26" i="59"/>
  <c r="AC26" i="59"/>
  <c r="AB26" i="59"/>
  <c r="AA26" i="59"/>
  <c r="Z26" i="59"/>
  <c r="Y26" i="59"/>
  <c r="X26" i="59"/>
  <c r="W26" i="59"/>
  <c r="V26" i="59"/>
  <c r="U26" i="59"/>
  <c r="T26" i="59"/>
  <c r="S26" i="59"/>
  <c r="R26" i="59"/>
  <c r="Q26" i="59"/>
  <c r="P26" i="59"/>
  <c r="O26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A24" i="59"/>
  <c r="A23" i="59"/>
  <c r="A25" i="59" s="1"/>
  <c r="AG22" i="59"/>
  <c r="AF22" i="59"/>
  <c r="AE22" i="59"/>
  <c r="AD22" i="59"/>
  <c r="AC22" i="59"/>
  <c r="AB22" i="59"/>
  <c r="AA22" i="59"/>
  <c r="Z22" i="59"/>
  <c r="Y22" i="59"/>
  <c r="X22" i="59"/>
  <c r="W22" i="59"/>
  <c r="V22" i="59"/>
  <c r="U22" i="59"/>
  <c r="T22" i="59"/>
  <c r="S22" i="59"/>
  <c r="R22" i="59"/>
  <c r="Q22" i="59"/>
  <c r="P22" i="59"/>
  <c r="O22" i="59"/>
  <c r="N22" i="59"/>
  <c r="M22" i="59"/>
  <c r="L22" i="59"/>
  <c r="K22" i="59"/>
  <c r="J22" i="59"/>
  <c r="I22" i="59"/>
  <c r="H22" i="59"/>
  <c r="G22" i="59"/>
  <c r="F22" i="59"/>
  <c r="E22" i="59"/>
  <c r="D22" i="59"/>
  <c r="C22" i="59"/>
  <c r="A16" i="59"/>
  <c r="A15" i="59"/>
  <c r="A14" i="59"/>
  <c r="A13" i="59"/>
  <c r="A12" i="59"/>
  <c r="A11" i="59"/>
  <c r="A10" i="59"/>
  <c r="A9" i="59"/>
  <c r="A8" i="59"/>
  <c r="A7" i="59"/>
  <c r="A6" i="59"/>
  <c r="A5" i="59"/>
  <c r="C4" i="59"/>
  <c r="C77" i="59" s="1"/>
  <c r="D3" i="59"/>
  <c r="C1" i="59"/>
  <c r="AG84" i="58"/>
  <c r="AF84" i="58"/>
  <c r="AE84" i="58"/>
  <c r="AD84" i="58"/>
  <c r="AC84" i="58"/>
  <c r="AB84" i="58"/>
  <c r="AA84" i="58"/>
  <c r="Z84" i="58"/>
  <c r="Y84" i="58"/>
  <c r="X84" i="58"/>
  <c r="W84" i="58"/>
  <c r="V84" i="58"/>
  <c r="U84" i="58"/>
  <c r="T84" i="58"/>
  <c r="S84" i="58"/>
  <c r="R84" i="58"/>
  <c r="Q84" i="58"/>
  <c r="P84" i="58"/>
  <c r="O84" i="58"/>
  <c r="N84" i="58"/>
  <c r="M84" i="58"/>
  <c r="L84" i="58"/>
  <c r="K84" i="58"/>
  <c r="J84" i="58"/>
  <c r="I84" i="58"/>
  <c r="H84" i="58"/>
  <c r="G84" i="58"/>
  <c r="F84" i="58"/>
  <c r="E84" i="58"/>
  <c r="D84" i="58"/>
  <c r="C84" i="58"/>
  <c r="B84" i="58"/>
  <c r="AG83" i="58"/>
  <c r="AF83" i="58"/>
  <c r="AE83" i="58"/>
  <c r="AD83" i="58"/>
  <c r="AC83" i="58"/>
  <c r="AB83" i="58"/>
  <c r="AA83" i="58"/>
  <c r="Z83" i="58"/>
  <c r="Y83" i="58"/>
  <c r="X83" i="58"/>
  <c r="W83" i="58"/>
  <c r="V83" i="58"/>
  <c r="U83" i="58"/>
  <c r="T83" i="58"/>
  <c r="S83" i="58"/>
  <c r="R83" i="58"/>
  <c r="Q83" i="58"/>
  <c r="P83" i="58"/>
  <c r="O83" i="58"/>
  <c r="N83" i="58"/>
  <c r="M83" i="58"/>
  <c r="L83" i="58"/>
  <c r="K83" i="58"/>
  <c r="J83" i="58"/>
  <c r="I83" i="58"/>
  <c r="H83" i="58"/>
  <c r="G83" i="58"/>
  <c r="F83" i="58"/>
  <c r="E83" i="58"/>
  <c r="D83" i="58"/>
  <c r="C83" i="58"/>
  <c r="B83" i="58"/>
  <c r="AG82" i="58"/>
  <c r="AF82" i="58"/>
  <c r="AE82" i="58"/>
  <c r="AD82" i="58"/>
  <c r="AC82" i="58"/>
  <c r="AB82" i="58"/>
  <c r="AA82" i="58"/>
  <c r="Z82" i="58"/>
  <c r="Y82" i="58"/>
  <c r="X82" i="58"/>
  <c r="W82" i="58"/>
  <c r="V82" i="58"/>
  <c r="U82" i="58"/>
  <c r="T82" i="58"/>
  <c r="S82" i="58"/>
  <c r="R82" i="58"/>
  <c r="Q82" i="58"/>
  <c r="P82" i="58"/>
  <c r="O82" i="58"/>
  <c r="N82" i="58"/>
  <c r="M82" i="58"/>
  <c r="L82" i="58"/>
  <c r="K82" i="58"/>
  <c r="J82" i="58"/>
  <c r="I82" i="58"/>
  <c r="H82" i="58"/>
  <c r="G82" i="58"/>
  <c r="F82" i="58"/>
  <c r="E82" i="58"/>
  <c r="D82" i="58"/>
  <c r="C82" i="58"/>
  <c r="B82" i="58"/>
  <c r="AG81" i="58"/>
  <c r="AF81" i="58"/>
  <c r="AE81" i="58"/>
  <c r="AD81" i="58"/>
  <c r="AC81" i="58"/>
  <c r="AB81" i="58"/>
  <c r="AA81" i="58"/>
  <c r="Z81" i="58"/>
  <c r="Y81" i="58"/>
  <c r="X81" i="58"/>
  <c r="W81" i="58"/>
  <c r="V81" i="58"/>
  <c r="U81" i="58"/>
  <c r="T81" i="58"/>
  <c r="S81" i="58"/>
  <c r="R81" i="58"/>
  <c r="Q81" i="58"/>
  <c r="P81" i="58"/>
  <c r="O81" i="58"/>
  <c r="N81" i="58"/>
  <c r="M81" i="58"/>
  <c r="L81" i="58"/>
  <c r="K81" i="58"/>
  <c r="J81" i="58"/>
  <c r="I81" i="58"/>
  <c r="H81" i="58"/>
  <c r="G81" i="58"/>
  <c r="F81" i="58"/>
  <c r="E81" i="58"/>
  <c r="D81" i="58"/>
  <c r="C81" i="58"/>
  <c r="B81" i="58"/>
  <c r="AG80" i="58"/>
  <c r="AF80" i="58"/>
  <c r="AE80" i="58"/>
  <c r="AD80" i="58"/>
  <c r="AC80" i="58"/>
  <c r="AB80" i="58"/>
  <c r="AA80" i="58"/>
  <c r="Z80" i="58"/>
  <c r="Y80" i="58"/>
  <c r="X80" i="58"/>
  <c r="W80" i="58"/>
  <c r="V80" i="58"/>
  <c r="U80" i="58"/>
  <c r="T80" i="58"/>
  <c r="S80" i="58"/>
  <c r="R80" i="58"/>
  <c r="Q80" i="58"/>
  <c r="P80" i="58"/>
  <c r="O80" i="58"/>
  <c r="N80" i="58"/>
  <c r="M80" i="58"/>
  <c r="L80" i="58"/>
  <c r="K80" i="58"/>
  <c r="J80" i="58"/>
  <c r="I80" i="58"/>
  <c r="H80" i="58"/>
  <c r="G80" i="58"/>
  <c r="F80" i="58"/>
  <c r="E80" i="58"/>
  <c r="D80" i="58"/>
  <c r="C80" i="58"/>
  <c r="B80" i="58"/>
  <c r="B78" i="58"/>
  <c r="B77" i="58"/>
  <c r="B76" i="58"/>
  <c r="B75" i="58"/>
  <c r="AG72" i="58"/>
  <c r="AF72" i="58"/>
  <c r="AE72" i="58"/>
  <c r="AD72" i="58"/>
  <c r="AC72" i="58"/>
  <c r="AB72" i="58"/>
  <c r="AA72" i="58"/>
  <c r="Z72" i="58"/>
  <c r="Y72" i="58"/>
  <c r="X72" i="58"/>
  <c r="W72" i="58"/>
  <c r="V72" i="58"/>
  <c r="U72" i="58"/>
  <c r="T72" i="58"/>
  <c r="S72" i="58"/>
  <c r="R72" i="58"/>
  <c r="Q72" i="58"/>
  <c r="P72" i="58"/>
  <c r="O72" i="58"/>
  <c r="N72" i="58"/>
  <c r="M72" i="58"/>
  <c r="L72" i="58"/>
  <c r="K72" i="58"/>
  <c r="J72" i="58"/>
  <c r="I72" i="58"/>
  <c r="H72" i="58"/>
  <c r="G72" i="58"/>
  <c r="F72" i="58"/>
  <c r="E72" i="58"/>
  <c r="D72" i="58"/>
  <c r="C72" i="58"/>
  <c r="B72" i="58"/>
  <c r="AG71" i="58"/>
  <c r="AF71" i="58"/>
  <c r="AE71" i="58"/>
  <c r="AD71" i="58"/>
  <c r="AC71" i="58"/>
  <c r="AB71" i="58"/>
  <c r="AA71" i="58"/>
  <c r="Z71" i="58"/>
  <c r="Y71" i="58"/>
  <c r="X71" i="58"/>
  <c r="W71" i="58"/>
  <c r="V71" i="58"/>
  <c r="U71" i="58"/>
  <c r="T71" i="58"/>
  <c r="S71" i="58"/>
  <c r="R71" i="58"/>
  <c r="Q71" i="58"/>
  <c r="P71" i="58"/>
  <c r="O71" i="58"/>
  <c r="N71" i="58"/>
  <c r="M71" i="58"/>
  <c r="L71" i="58"/>
  <c r="K71" i="58"/>
  <c r="J71" i="58"/>
  <c r="I71" i="58"/>
  <c r="H71" i="58"/>
  <c r="G71" i="58"/>
  <c r="F71" i="58"/>
  <c r="E71" i="58"/>
  <c r="D71" i="58"/>
  <c r="C71" i="58"/>
  <c r="B71" i="58"/>
  <c r="AG70" i="58"/>
  <c r="AF70" i="58"/>
  <c r="AE70" i="58"/>
  <c r="AD70" i="58"/>
  <c r="AC70" i="58"/>
  <c r="AB70" i="58"/>
  <c r="AA70" i="58"/>
  <c r="Z70" i="58"/>
  <c r="Y70" i="58"/>
  <c r="X70" i="58"/>
  <c r="W70" i="58"/>
  <c r="V70" i="58"/>
  <c r="U70" i="58"/>
  <c r="T70" i="58"/>
  <c r="S70" i="58"/>
  <c r="R70" i="58"/>
  <c r="Q70" i="58"/>
  <c r="P70" i="58"/>
  <c r="O70" i="58"/>
  <c r="N70" i="58"/>
  <c r="M70" i="58"/>
  <c r="L70" i="58"/>
  <c r="K70" i="58"/>
  <c r="J70" i="58"/>
  <c r="I70" i="58"/>
  <c r="H70" i="58"/>
  <c r="G70" i="58"/>
  <c r="F70" i="58"/>
  <c r="E70" i="58"/>
  <c r="D70" i="58"/>
  <c r="C70" i="58"/>
  <c r="B70" i="58"/>
  <c r="AG69" i="58"/>
  <c r="AF69" i="58"/>
  <c r="AE69" i="58"/>
  <c r="AD69" i="58"/>
  <c r="AC69" i="58"/>
  <c r="AB69" i="58"/>
  <c r="AA69" i="58"/>
  <c r="Z69" i="58"/>
  <c r="Y69" i="58"/>
  <c r="X69" i="58"/>
  <c r="W69" i="58"/>
  <c r="V69" i="58"/>
  <c r="U69" i="58"/>
  <c r="T69" i="58"/>
  <c r="S69" i="58"/>
  <c r="R69" i="58"/>
  <c r="Q69" i="58"/>
  <c r="P69" i="58"/>
  <c r="O69" i="58"/>
  <c r="N69" i="58"/>
  <c r="M69" i="58"/>
  <c r="L69" i="58"/>
  <c r="K69" i="58"/>
  <c r="J69" i="58"/>
  <c r="I69" i="58"/>
  <c r="H69" i="58"/>
  <c r="G69" i="58"/>
  <c r="F69" i="58"/>
  <c r="E69" i="58"/>
  <c r="D69" i="58"/>
  <c r="C69" i="58"/>
  <c r="B69" i="58"/>
  <c r="AG68" i="58"/>
  <c r="AF68" i="58"/>
  <c r="AE68" i="58"/>
  <c r="AD68" i="58"/>
  <c r="AC68" i="58"/>
  <c r="AB68" i="58"/>
  <c r="AA68" i="58"/>
  <c r="Z68" i="58"/>
  <c r="Y68" i="58"/>
  <c r="X68" i="58"/>
  <c r="W68" i="58"/>
  <c r="V68" i="58"/>
  <c r="U68" i="58"/>
  <c r="T68" i="58"/>
  <c r="S68" i="58"/>
  <c r="R68" i="58"/>
  <c r="Q68" i="58"/>
  <c r="P68" i="58"/>
  <c r="O68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6" i="58"/>
  <c r="B65" i="58"/>
  <c r="B64" i="58"/>
  <c r="B63" i="58"/>
  <c r="AG38" i="58"/>
  <c r="AF38" i="58"/>
  <c r="AE38" i="58"/>
  <c r="AD38" i="58"/>
  <c r="AC38" i="58"/>
  <c r="AB38" i="58"/>
  <c r="AA38" i="58"/>
  <c r="Z38" i="58"/>
  <c r="Y38" i="58"/>
  <c r="X38" i="58"/>
  <c r="W38" i="58"/>
  <c r="V38" i="58"/>
  <c r="U38" i="58"/>
  <c r="T38" i="58"/>
  <c r="S38" i="58"/>
  <c r="R38" i="58"/>
  <c r="Q38" i="58"/>
  <c r="P38" i="58"/>
  <c r="O38" i="58"/>
  <c r="N38" i="58"/>
  <c r="M38" i="58"/>
  <c r="L38" i="58"/>
  <c r="K38" i="58"/>
  <c r="J38" i="58"/>
  <c r="I38" i="58"/>
  <c r="H38" i="58"/>
  <c r="G38" i="58"/>
  <c r="F38" i="58"/>
  <c r="E38" i="58"/>
  <c r="D38" i="58"/>
  <c r="C38" i="58"/>
  <c r="A36" i="58"/>
  <c r="A35" i="58"/>
  <c r="A37" i="58" s="1"/>
  <c r="AG34" i="58"/>
  <c r="AF34" i="58"/>
  <c r="AE34" i="58"/>
  <c r="AD34" i="58"/>
  <c r="AC34" i="58"/>
  <c r="AB34" i="58"/>
  <c r="AA34" i="58"/>
  <c r="Z34" i="58"/>
  <c r="Y34" i="58"/>
  <c r="X34" i="58"/>
  <c r="W34" i="58"/>
  <c r="V34" i="58"/>
  <c r="U34" i="58"/>
  <c r="T34" i="58"/>
  <c r="S34" i="58"/>
  <c r="R34" i="58"/>
  <c r="Q34" i="58"/>
  <c r="P34" i="58"/>
  <c r="O34" i="58"/>
  <c r="N34" i="58"/>
  <c r="M34" i="58"/>
  <c r="L34" i="58"/>
  <c r="K34" i="58"/>
  <c r="J34" i="58"/>
  <c r="I34" i="58"/>
  <c r="H34" i="58"/>
  <c r="G34" i="58"/>
  <c r="F34" i="58"/>
  <c r="E34" i="58"/>
  <c r="D34" i="58"/>
  <c r="C34" i="58"/>
  <c r="A32" i="58"/>
  <c r="A31" i="58"/>
  <c r="A33" i="58" s="1"/>
  <c r="AG30" i="58"/>
  <c r="AF30" i="58"/>
  <c r="AE30" i="58"/>
  <c r="AD30" i="58"/>
  <c r="AC30" i="58"/>
  <c r="AB30" i="58"/>
  <c r="AA30" i="58"/>
  <c r="Z30" i="58"/>
  <c r="Y30" i="58"/>
  <c r="X30" i="58"/>
  <c r="W30" i="58"/>
  <c r="V30" i="58"/>
  <c r="U30" i="58"/>
  <c r="T30" i="58"/>
  <c r="S30" i="58"/>
  <c r="R30" i="58"/>
  <c r="Q30" i="58"/>
  <c r="P30" i="58"/>
  <c r="O30" i="58"/>
  <c r="N30" i="58"/>
  <c r="M30" i="58"/>
  <c r="L30" i="58"/>
  <c r="K30" i="58"/>
  <c r="J30" i="58"/>
  <c r="I30" i="58"/>
  <c r="H30" i="58"/>
  <c r="G30" i="58"/>
  <c r="F30" i="58"/>
  <c r="E30" i="58"/>
  <c r="D30" i="58"/>
  <c r="C30" i="58"/>
  <c r="A29" i="58"/>
  <c r="A27" i="58"/>
  <c r="A28" i="58" s="1"/>
  <c r="AG26" i="58"/>
  <c r="AF26" i="58"/>
  <c r="AE26" i="58"/>
  <c r="AD26" i="58"/>
  <c r="AC26" i="58"/>
  <c r="AB26" i="58"/>
  <c r="AA26" i="58"/>
  <c r="Z26" i="58"/>
  <c r="Y26" i="58"/>
  <c r="X26" i="58"/>
  <c r="W26" i="58"/>
  <c r="V26" i="58"/>
  <c r="U26" i="58"/>
  <c r="T26" i="58"/>
  <c r="S26" i="58"/>
  <c r="R26" i="58"/>
  <c r="Q26" i="58"/>
  <c r="P26" i="58"/>
  <c r="O26" i="58"/>
  <c r="N26" i="58"/>
  <c r="M26" i="58"/>
  <c r="L26" i="58"/>
  <c r="K26" i="58"/>
  <c r="J26" i="58"/>
  <c r="I26" i="58"/>
  <c r="H26" i="58"/>
  <c r="G26" i="58"/>
  <c r="F26" i="58"/>
  <c r="E26" i="58"/>
  <c r="D26" i="58"/>
  <c r="C26" i="58"/>
  <c r="A23" i="58"/>
  <c r="A25" i="58" s="1"/>
  <c r="AG22" i="58"/>
  <c r="AF22" i="58"/>
  <c r="AE22" i="58"/>
  <c r="AD22" i="58"/>
  <c r="AC22" i="58"/>
  <c r="AB22" i="58"/>
  <c r="AA22" i="58"/>
  <c r="Z22" i="58"/>
  <c r="Y22" i="58"/>
  <c r="X22" i="58"/>
  <c r="W22" i="58"/>
  <c r="V22" i="58"/>
  <c r="U22" i="58"/>
  <c r="T22" i="58"/>
  <c r="S22" i="58"/>
  <c r="R22" i="58"/>
  <c r="Q22" i="58"/>
  <c r="P22" i="58"/>
  <c r="O22" i="58"/>
  <c r="N22" i="58"/>
  <c r="M22" i="58"/>
  <c r="L22" i="58"/>
  <c r="K22" i="58"/>
  <c r="J22" i="58"/>
  <c r="I22" i="58"/>
  <c r="H22" i="58"/>
  <c r="G22" i="58"/>
  <c r="F22" i="58"/>
  <c r="E22" i="58"/>
  <c r="D22" i="58"/>
  <c r="C22" i="58"/>
  <c r="A16" i="58"/>
  <c r="A15" i="58"/>
  <c r="A14" i="58"/>
  <c r="A13" i="58"/>
  <c r="A12" i="58"/>
  <c r="A11" i="58"/>
  <c r="A10" i="58"/>
  <c r="A9" i="58"/>
  <c r="A8" i="58"/>
  <c r="A7" i="58"/>
  <c r="A6" i="58"/>
  <c r="A5" i="58"/>
  <c r="D3" i="58"/>
  <c r="AG84" i="57"/>
  <c r="AF84" i="57"/>
  <c r="AE84" i="57"/>
  <c r="AD84" i="57"/>
  <c r="AC84" i="57"/>
  <c r="AB84" i="57"/>
  <c r="AA84" i="57"/>
  <c r="Z84" i="57"/>
  <c r="Y84" i="57"/>
  <c r="X84" i="57"/>
  <c r="W84" i="57"/>
  <c r="V84" i="57"/>
  <c r="U84" i="57"/>
  <c r="T84" i="57"/>
  <c r="S84" i="57"/>
  <c r="R84" i="57"/>
  <c r="Q84" i="57"/>
  <c r="P84" i="57"/>
  <c r="O84" i="57"/>
  <c r="N84" i="57"/>
  <c r="M84" i="57"/>
  <c r="L84" i="57"/>
  <c r="K84" i="57"/>
  <c r="J84" i="57"/>
  <c r="I84" i="57"/>
  <c r="H84" i="57"/>
  <c r="G84" i="57"/>
  <c r="F84" i="57"/>
  <c r="E84" i="57"/>
  <c r="D84" i="57"/>
  <c r="C84" i="57"/>
  <c r="B84" i="57"/>
  <c r="AG83" i="57"/>
  <c r="AF83" i="57"/>
  <c r="AE83" i="57"/>
  <c r="AD83" i="57"/>
  <c r="AC83" i="57"/>
  <c r="AB83" i="57"/>
  <c r="AA83" i="57"/>
  <c r="Z83" i="57"/>
  <c r="Y83" i="57"/>
  <c r="X83" i="57"/>
  <c r="W83" i="57"/>
  <c r="V83" i="57"/>
  <c r="U83" i="57"/>
  <c r="T83" i="57"/>
  <c r="S83" i="57"/>
  <c r="R83" i="57"/>
  <c r="Q83" i="57"/>
  <c r="P83" i="57"/>
  <c r="O83" i="57"/>
  <c r="N83" i="57"/>
  <c r="M83" i="57"/>
  <c r="L83" i="57"/>
  <c r="K83" i="57"/>
  <c r="J83" i="57"/>
  <c r="I83" i="57"/>
  <c r="H83" i="57"/>
  <c r="G83" i="57"/>
  <c r="F83" i="57"/>
  <c r="E83" i="57"/>
  <c r="D83" i="57"/>
  <c r="C83" i="57"/>
  <c r="B83" i="57"/>
  <c r="AG82" i="57"/>
  <c r="AF82" i="57"/>
  <c r="AE82" i="57"/>
  <c r="AD82" i="57"/>
  <c r="AC82" i="57"/>
  <c r="AB82" i="57"/>
  <c r="AA82" i="57"/>
  <c r="Z82" i="57"/>
  <c r="Y82" i="57"/>
  <c r="X82" i="57"/>
  <c r="W82" i="57"/>
  <c r="V82" i="57"/>
  <c r="U82" i="57"/>
  <c r="T82" i="57"/>
  <c r="S82" i="57"/>
  <c r="R82" i="57"/>
  <c r="Q82" i="57"/>
  <c r="P82" i="57"/>
  <c r="O82" i="57"/>
  <c r="N82" i="57"/>
  <c r="M82" i="57"/>
  <c r="L82" i="57"/>
  <c r="K82" i="57"/>
  <c r="J82" i="57"/>
  <c r="I82" i="57"/>
  <c r="H82" i="57"/>
  <c r="G82" i="57"/>
  <c r="F82" i="57"/>
  <c r="E82" i="57"/>
  <c r="D82" i="57"/>
  <c r="C82" i="57"/>
  <c r="B82" i="57"/>
  <c r="AG81" i="57"/>
  <c r="AF81" i="57"/>
  <c r="AE81" i="57"/>
  <c r="AD81" i="57"/>
  <c r="AC81" i="57"/>
  <c r="AB81" i="57"/>
  <c r="AA81" i="57"/>
  <c r="Z81" i="57"/>
  <c r="Y81" i="57"/>
  <c r="X81" i="57"/>
  <c r="W81" i="57"/>
  <c r="V81" i="57"/>
  <c r="U81" i="57"/>
  <c r="T81" i="57"/>
  <c r="S81" i="57"/>
  <c r="R81" i="57"/>
  <c r="Q81" i="57"/>
  <c r="P81" i="57"/>
  <c r="O81" i="57"/>
  <c r="N81" i="57"/>
  <c r="M81" i="57"/>
  <c r="L81" i="57"/>
  <c r="K81" i="57"/>
  <c r="J81" i="57"/>
  <c r="I81" i="57"/>
  <c r="H81" i="57"/>
  <c r="G81" i="57"/>
  <c r="F81" i="57"/>
  <c r="E81" i="57"/>
  <c r="D81" i="57"/>
  <c r="C81" i="57"/>
  <c r="B81" i="57"/>
  <c r="AG80" i="57"/>
  <c r="AF80" i="57"/>
  <c r="AE80" i="57"/>
  <c r="AD80" i="57"/>
  <c r="AC80" i="57"/>
  <c r="AB80" i="57"/>
  <c r="AA80" i="57"/>
  <c r="Z80" i="57"/>
  <c r="Y80" i="57"/>
  <c r="X80" i="57"/>
  <c r="W80" i="57"/>
  <c r="V80" i="57"/>
  <c r="U80" i="57"/>
  <c r="T80" i="57"/>
  <c r="S80" i="57"/>
  <c r="R80" i="57"/>
  <c r="Q80" i="57"/>
  <c r="P80" i="57"/>
  <c r="O80" i="57"/>
  <c r="N80" i="57"/>
  <c r="M80" i="57"/>
  <c r="L80" i="57"/>
  <c r="K80" i="57"/>
  <c r="J80" i="57"/>
  <c r="I80" i="57"/>
  <c r="H80" i="57"/>
  <c r="G80" i="57"/>
  <c r="F80" i="57"/>
  <c r="E80" i="57"/>
  <c r="D80" i="57"/>
  <c r="C80" i="57"/>
  <c r="B80" i="57"/>
  <c r="B78" i="57"/>
  <c r="B77" i="57"/>
  <c r="B76" i="57"/>
  <c r="B75" i="57"/>
  <c r="AG72" i="57"/>
  <c r="AF72" i="57"/>
  <c r="AE72" i="57"/>
  <c r="AD72" i="57"/>
  <c r="AC72" i="57"/>
  <c r="AB72" i="57"/>
  <c r="AA72" i="57"/>
  <c r="Z72" i="57"/>
  <c r="Y72" i="57"/>
  <c r="X72" i="57"/>
  <c r="W72" i="57"/>
  <c r="V72" i="57"/>
  <c r="U72" i="57"/>
  <c r="T72" i="57"/>
  <c r="S72" i="57"/>
  <c r="R72" i="57"/>
  <c r="Q72" i="57"/>
  <c r="P72" i="57"/>
  <c r="O72" i="57"/>
  <c r="N72" i="57"/>
  <c r="M72" i="57"/>
  <c r="L72" i="57"/>
  <c r="K72" i="57"/>
  <c r="J72" i="57"/>
  <c r="I72" i="57"/>
  <c r="H72" i="57"/>
  <c r="G72" i="57"/>
  <c r="F72" i="57"/>
  <c r="E72" i="57"/>
  <c r="D72" i="57"/>
  <c r="C72" i="57"/>
  <c r="B72" i="57"/>
  <c r="AG71" i="57"/>
  <c r="AF71" i="57"/>
  <c r="AE71" i="57"/>
  <c r="AD71" i="57"/>
  <c r="AC71" i="57"/>
  <c r="AB71" i="57"/>
  <c r="AA71" i="57"/>
  <c r="Z71" i="57"/>
  <c r="Y71" i="57"/>
  <c r="X71" i="57"/>
  <c r="W71" i="57"/>
  <c r="V71" i="57"/>
  <c r="U71" i="57"/>
  <c r="T71" i="57"/>
  <c r="S71" i="57"/>
  <c r="R71" i="57"/>
  <c r="Q71" i="57"/>
  <c r="P71" i="57"/>
  <c r="O71" i="57"/>
  <c r="N71" i="57"/>
  <c r="M71" i="57"/>
  <c r="L71" i="57"/>
  <c r="K71" i="57"/>
  <c r="J71" i="57"/>
  <c r="I71" i="57"/>
  <c r="H71" i="57"/>
  <c r="G71" i="57"/>
  <c r="F71" i="57"/>
  <c r="E71" i="57"/>
  <c r="D71" i="57"/>
  <c r="C71" i="57"/>
  <c r="B71" i="57"/>
  <c r="AG70" i="57"/>
  <c r="AF70" i="57"/>
  <c r="AE70" i="57"/>
  <c r="AD70" i="57"/>
  <c r="AC70" i="57"/>
  <c r="AB70" i="57"/>
  <c r="AA70" i="57"/>
  <c r="Z70" i="57"/>
  <c r="Y70" i="57"/>
  <c r="X70" i="57"/>
  <c r="W70" i="57"/>
  <c r="V70" i="57"/>
  <c r="U70" i="57"/>
  <c r="T70" i="57"/>
  <c r="S70" i="57"/>
  <c r="R70" i="57"/>
  <c r="Q70" i="57"/>
  <c r="P70" i="57"/>
  <c r="O70" i="57"/>
  <c r="N70" i="57"/>
  <c r="M70" i="57"/>
  <c r="L70" i="57"/>
  <c r="K70" i="57"/>
  <c r="J70" i="57"/>
  <c r="I70" i="57"/>
  <c r="H70" i="57"/>
  <c r="G70" i="57"/>
  <c r="F70" i="57"/>
  <c r="E70" i="57"/>
  <c r="D70" i="57"/>
  <c r="C70" i="57"/>
  <c r="B70" i="57"/>
  <c r="AG69" i="57"/>
  <c r="AF69" i="57"/>
  <c r="AE69" i="57"/>
  <c r="AD69" i="57"/>
  <c r="AC69" i="57"/>
  <c r="AB69" i="57"/>
  <c r="AA69" i="57"/>
  <c r="Z69" i="57"/>
  <c r="Y69" i="57"/>
  <c r="X69" i="57"/>
  <c r="W69" i="57"/>
  <c r="V69" i="57"/>
  <c r="U69" i="57"/>
  <c r="T69" i="57"/>
  <c r="S69" i="57"/>
  <c r="R69" i="57"/>
  <c r="Q69" i="57"/>
  <c r="P69" i="57"/>
  <c r="O69" i="57"/>
  <c r="N69" i="57"/>
  <c r="M69" i="57"/>
  <c r="L69" i="57"/>
  <c r="K69" i="57"/>
  <c r="J69" i="57"/>
  <c r="I69" i="57"/>
  <c r="H69" i="57"/>
  <c r="G69" i="57"/>
  <c r="F69" i="57"/>
  <c r="E69" i="57"/>
  <c r="D69" i="57"/>
  <c r="C69" i="57"/>
  <c r="B69" i="57"/>
  <c r="AG68" i="57"/>
  <c r="AF68" i="57"/>
  <c r="AE68" i="57"/>
  <c r="AD68" i="57"/>
  <c r="AC68" i="57"/>
  <c r="AB68" i="57"/>
  <c r="AA68" i="57"/>
  <c r="Z68" i="57"/>
  <c r="Y68" i="57"/>
  <c r="X68" i="57"/>
  <c r="W68" i="57"/>
  <c r="V68" i="57"/>
  <c r="U68" i="57"/>
  <c r="T68" i="57"/>
  <c r="S68" i="57"/>
  <c r="R68" i="57"/>
  <c r="Q68" i="57"/>
  <c r="P68" i="57"/>
  <c r="O68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6" i="57"/>
  <c r="B65" i="57"/>
  <c r="B64" i="57"/>
  <c r="B63" i="57"/>
  <c r="AG38" i="57"/>
  <c r="AF38" i="57"/>
  <c r="AE38" i="57"/>
  <c r="AD38" i="57"/>
  <c r="AC38" i="57"/>
  <c r="AB38" i="57"/>
  <c r="AA38" i="57"/>
  <c r="Z38" i="57"/>
  <c r="Y38" i="57"/>
  <c r="X38" i="57"/>
  <c r="W38" i="57"/>
  <c r="V38" i="57"/>
  <c r="U38" i="57"/>
  <c r="T38" i="57"/>
  <c r="S38" i="57"/>
  <c r="R38" i="57"/>
  <c r="Q38" i="57"/>
  <c r="P38" i="57"/>
  <c r="O38" i="57"/>
  <c r="N38" i="57"/>
  <c r="M38" i="57"/>
  <c r="L38" i="57"/>
  <c r="K38" i="57"/>
  <c r="J38" i="57"/>
  <c r="I38" i="57"/>
  <c r="H38" i="57"/>
  <c r="G38" i="57"/>
  <c r="F38" i="57"/>
  <c r="E38" i="57"/>
  <c r="D38" i="57"/>
  <c r="C38" i="57"/>
  <c r="A36" i="57"/>
  <c r="A35" i="57"/>
  <c r="A37" i="57" s="1"/>
  <c r="AG34" i="57"/>
  <c r="AF34" i="57"/>
  <c r="AE34" i="57"/>
  <c r="AD34" i="57"/>
  <c r="AC34" i="57"/>
  <c r="AB34" i="57"/>
  <c r="AA34" i="57"/>
  <c r="Z34" i="57"/>
  <c r="Y34" i="57"/>
  <c r="X34" i="57"/>
  <c r="W34" i="57"/>
  <c r="V34" i="57"/>
  <c r="U34" i="57"/>
  <c r="T34" i="57"/>
  <c r="S34" i="57"/>
  <c r="R34" i="57"/>
  <c r="Q34" i="57"/>
  <c r="P34" i="57"/>
  <c r="O34" i="57"/>
  <c r="N34" i="57"/>
  <c r="M34" i="57"/>
  <c r="L34" i="57"/>
  <c r="K34" i="57"/>
  <c r="J34" i="57"/>
  <c r="I34" i="57"/>
  <c r="H34" i="57"/>
  <c r="G34" i="57"/>
  <c r="F34" i="57"/>
  <c r="E34" i="57"/>
  <c r="D34" i="57"/>
  <c r="C34" i="57"/>
  <c r="A32" i="57"/>
  <c r="A31" i="57"/>
  <c r="A33" i="57" s="1"/>
  <c r="AG30" i="57"/>
  <c r="AF30" i="57"/>
  <c r="AE30" i="57"/>
  <c r="AD30" i="57"/>
  <c r="AC30" i="57"/>
  <c r="AB30" i="57"/>
  <c r="AA30" i="57"/>
  <c r="Z30" i="57"/>
  <c r="Y30" i="57"/>
  <c r="X30" i="57"/>
  <c r="W30" i="57"/>
  <c r="V30" i="57"/>
  <c r="U30" i="57"/>
  <c r="T30" i="57"/>
  <c r="S30" i="57"/>
  <c r="R30" i="57"/>
  <c r="Q30" i="57"/>
  <c r="P30" i="57"/>
  <c r="O30" i="57"/>
  <c r="N30" i="57"/>
  <c r="M30" i="57"/>
  <c r="L30" i="57"/>
  <c r="K30" i="57"/>
  <c r="J30" i="57"/>
  <c r="I30" i="57"/>
  <c r="H30" i="57"/>
  <c r="G30" i="57"/>
  <c r="F30" i="57"/>
  <c r="E30" i="57"/>
  <c r="D30" i="57"/>
  <c r="C30" i="57"/>
  <c r="A27" i="57"/>
  <c r="A29" i="57" s="1"/>
  <c r="AG26" i="57"/>
  <c r="AF26" i="57"/>
  <c r="AE26" i="57"/>
  <c r="AD26" i="57"/>
  <c r="AC26" i="57"/>
  <c r="AB26" i="57"/>
  <c r="AA26" i="57"/>
  <c r="Z26" i="57"/>
  <c r="Y26" i="57"/>
  <c r="X26" i="57"/>
  <c r="W26" i="57"/>
  <c r="V26" i="57"/>
  <c r="U26" i="57"/>
  <c r="T26" i="57"/>
  <c r="S26" i="57"/>
  <c r="R26" i="57"/>
  <c r="Q26" i="57"/>
  <c r="P26" i="57"/>
  <c r="O26" i="57"/>
  <c r="N26" i="57"/>
  <c r="M26" i="57"/>
  <c r="L26" i="57"/>
  <c r="K26" i="57"/>
  <c r="J26" i="57"/>
  <c r="I26" i="57"/>
  <c r="H26" i="57"/>
  <c r="G26" i="57"/>
  <c r="F26" i="57"/>
  <c r="E26" i="57"/>
  <c r="D26" i="57"/>
  <c r="C26" i="57"/>
  <c r="A23" i="57"/>
  <c r="A25" i="57" s="1"/>
  <c r="AG22" i="57"/>
  <c r="AF22" i="57"/>
  <c r="AE22" i="57"/>
  <c r="AD22" i="57"/>
  <c r="AC22" i="57"/>
  <c r="AB22" i="57"/>
  <c r="AA22" i="57"/>
  <c r="Z22" i="57"/>
  <c r="Y22" i="57"/>
  <c r="X22" i="57"/>
  <c r="W22" i="57"/>
  <c r="V22" i="57"/>
  <c r="U22" i="57"/>
  <c r="T22" i="57"/>
  <c r="S22" i="57"/>
  <c r="R22" i="57"/>
  <c r="Q22" i="57"/>
  <c r="P22" i="57"/>
  <c r="O22" i="57"/>
  <c r="N22" i="57"/>
  <c r="M22" i="57"/>
  <c r="L22" i="57"/>
  <c r="K22" i="57"/>
  <c r="J22" i="57"/>
  <c r="I22" i="57"/>
  <c r="H22" i="57"/>
  <c r="G22" i="57"/>
  <c r="F22" i="57"/>
  <c r="E22" i="57"/>
  <c r="D22" i="57"/>
  <c r="C22" i="57"/>
  <c r="A16" i="57"/>
  <c r="A15" i="57"/>
  <c r="A14" i="57"/>
  <c r="A13" i="57"/>
  <c r="A12" i="57"/>
  <c r="A11" i="57"/>
  <c r="A10" i="57"/>
  <c r="A9" i="57"/>
  <c r="A8" i="57"/>
  <c r="A7" i="57"/>
  <c r="A6" i="57"/>
  <c r="A5" i="57"/>
  <c r="D3" i="57"/>
  <c r="AG84" i="56"/>
  <c r="AF84" i="56"/>
  <c r="AE84" i="56"/>
  <c r="AD84" i="56"/>
  <c r="AC84" i="56"/>
  <c r="AB84" i="56"/>
  <c r="AA84" i="56"/>
  <c r="Z84" i="56"/>
  <c r="Y84" i="56"/>
  <c r="X84" i="56"/>
  <c r="W84" i="56"/>
  <c r="V84" i="56"/>
  <c r="U84" i="56"/>
  <c r="T84" i="56"/>
  <c r="S84" i="56"/>
  <c r="R84" i="56"/>
  <c r="Q84" i="56"/>
  <c r="P84" i="56"/>
  <c r="O84" i="56"/>
  <c r="N84" i="56"/>
  <c r="M84" i="56"/>
  <c r="L84" i="56"/>
  <c r="K84" i="56"/>
  <c r="J84" i="56"/>
  <c r="I84" i="56"/>
  <c r="H84" i="56"/>
  <c r="G84" i="56"/>
  <c r="F84" i="56"/>
  <c r="E84" i="56"/>
  <c r="D84" i="56"/>
  <c r="C84" i="56"/>
  <c r="B84" i="56"/>
  <c r="AG83" i="56"/>
  <c r="AF83" i="56"/>
  <c r="AE83" i="56"/>
  <c r="AD83" i="56"/>
  <c r="AC83" i="56"/>
  <c r="AB83" i="56"/>
  <c r="AA83" i="56"/>
  <c r="Z83" i="56"/>
  <c r="Y83" i="56"/>
  <c r="X83" i="56"/>
  <c r="W83" i="56"/>
  <c r="V83" i="56"/>
  <c r="U83" i="56"/>
  <c r="T83" i="56"/>
  <c r="S83" i="56"/>
  <c r="R83" i="56"/>
  <c r="Q83" i="56"/>
  <c r="P83" i="56"/>
  <c r="O83" i="56"/>
  <c r="N83" i="56"/>
  <c r="M83" i="56"/>
  <c r="L83" i="56"/>
  <c r="K83" i="56"/>
  <c r="J83" i="56"/>
  <c r="I83" i="56"/>
  <c r="H83" i="56"/>
  <c r="G83" i="56"/>
  <c r="F83" i="56"/>
  <c r="E83" i="56"/>
  <c r="D83" i="56"/>
  <c r="C83" i="56"/>
  <c r="B83" i="56"/>
  <c r="AG82" i="56"/>
  <c r="AF82" i="56"/>
  <c r="AE82" i="56"/>
  <c r="AD82" i="56"/>
  <c r="AC82" i="56"/>
  <c r="AB82" i="56"/>
  <c r="AA82" i="56"/>
  <c r="Z82" i="56"/>
  <c r="Y82" i="56"/>
  <c r="X82" i="56"/>
  <c r="W82" i="56"/>
  <c r="V82" i="56"/>
  <c r="U82" i="56"/>
  <c r="T82" i="56"/>
  <c r="S82" i="56"/>
  <c r="R82" i="56"/>
  <c r="Q82" i="56"/>
  <c r="P82" i="56"/>
  <c r="O82" i="56"/>
  <c r="N82" i="56"/>
  <c r="M82" i="56"/>
  <c r="L82" i="56"/>
  <c r="K82" i="56"/>
  <c r="J82" i="56"/>
  <c r="I82" i="56"/>
  <c r="H82" i="56"/>
  <c r="G82" i="56"/>
  <c r="F82" i="56"/>
  <c r="E82" i="56"/>
  <c r="D82" i="56"/>
  <c r="C82" i="56"/>
  <c r="B82" i="56"/>
  <c r="AG81" i="56"/>
  <c r="AF81" i="56"/>
  <c r="AE81" i="56"/>
  <c r="AD81" i="56"/>
  <c r="AC81" i="56"/>
  <c r="AB81" i="56"/>
  <c r="AA81" i="56"/>
  <c r="Z81" i="56"/>
  <c r="Y81" i="56"/>
  <c r="X81" i="56"/>
  <c r="W81" i="56"/>
  <c r="V81" i="56"/>
  <c r="U81" i="56"/>
  <c r="T81" i="56"/>
  <c r="S81" i="56"/>
  <c r="R81" i="56"/>
  <c r="Q81" i="56"/>
  <c r="P81" i="56"/>
  <c r="O81" i="56"/>
  <c r="N81" i="56"/>
  <c r="M81" i="56"/>
  <c r="L81" i="56"/>
  <c r="K81" i="56"/>
  <c r="J81" i="56"/>
  <c r="I81" i="56"/>
  <c r="H81" i="56"/>
  <c r="G81" i="56"/>
  <c r="F81" i="56"/>
  <c r="E81" i="56"/>
  <c r="D81" i="56"/>
  <c r="C81" i="56"/>
  <c r="B81" i="56"/>
  <c r="AG80" i="56"/>
  <c r="AF80" i="56"/>
  <c r="AE80" i="56"/>
  <c r="AD80" i="56"/>
  <c r="AC80" i="56"/>
  <c r="AB80" i="56"/>
  <c r="AA80" i="56"/>
  <c r="Z80" i="56"/>
  <c r="Y80" i="56"/>
  <c r="X80" i="56"/>
  <c r="W80" i="56"/>
  <c r="V80" i="56"/>
  <c r="U80" i="56"/>
  <c r="T80" i="56"/>
  <c r="S80" i="56"/>
  <c r="R80" i="56"/>
  <c r="Q80" i="56"/>
  <c r="P80" i="56"/>
  <c r="O80" i="56"/>
  <c r="N80" i="56"/>
  <c r="M80" i="56"/>
  <c r="L80" i="56"/>
  <c r="K80" i="56"/>
  <c r="J80" i="56"/>
  <c r="I80" i="56"/>
  <c r="H80" i="56"/>
  <c r="G80" i="56"/>
  <c r="F80" i="56"/>
  <c r="E80" i="56"/>
  <c r="D80" i="56"/>
  <c r="C80" i="56"/>
  <c r="B80" i="56"/>
  <c r="B78" i="56"/>
  <c r="B77" i="56"/>
  <c r="B76" i="56"/>
  <c r="B75" i="56"/>
  <c r="AG72" i="56"/>
  <c r="AF72" i="56"/>
  <c r="AE72" i="56"/>
  <c r="AD72" i="56"/>
  <c r="AC72" i="56"/>
  <c r="AB72" i="56"/>
  <c r="AA72" i="56"/>
  <c r="Z72" i="56"/>
  <c r="Y72" i="56"/>
  <c r="X72" i="56"/>
  <c r="W72" i="56"/>
  <c r="V72" i="56"/>
  <c r="U72" i="56"/>
  <c r="T72" i="56"/>
  <c r="S72" i="56"/>
  <c r="R72" i="56"/>
  <c r="Q72" i="56"/>
  <c r="P72" i="56"/>
  <c r="O72" i="56"/>
  <c r="N72" i="56"/>
  <c r="M72" i="56"/>
  <c r="L72" i="56"/>
  <c r="K72" i="56"/>
  <c r="J72" i="56"/>
  <c r="I72" i="56"/>
  <c r="H72" i="56"/>
  <c r="G72" i="56"/>
  <c r="F72" i="56"/>
  <c r="E72" i="56"/>
  <c r="D72" i="56"/>
  <c r="C72" i="56"/>
  <c r="B72" i="56"/>
  <c r="AG71" i="56"/>
  <c r="AF71" i="56"/>
  <c r="AE71" i="56"/>
  <c r="AD71" i="56"/>
  <c r="AC71" i="56"/>
  <c r="AB71" i="56"/>
  <c r="AA71" i="56"/>
  <c r="Z71" i="56"/>
  <c r="Y71" i="56"/>
  <c r="X71" i="56"/>
  <c r="W71" i="56"/>
  <c r="V71" i="56"/>
  <c r="U71" i="56"/>
  <c r="T71" i="56"/>
  <c r="S71" i="56"/>
  <c r="R71" i="56"/>
  <c r="Q71" i="56"/>
  <c r="P71" i="56"/>
  <c r="O71" i="56"/>
  <c r="N71" i="56"/>
  <c r="M71" i="56"/>
  <c r="L71" i="56"/>
  <c r="K71" i="56"/>
  <c r="J71" i="56"/>
  <c r="I71" i="56"/>
  <c r="H71" i="56"/>
  <c r="G71" i="56"/>
  <c r="F71" i="56"/>
  <c r="E71" i="56"/>
  <c r="D71" i="56"/>
  <c r="C71" i="56"/>
  <c r="B71" i="56"/>
  <c r="AG70" i="56"/>
  <c r="AF70" i="56"/>
  <c r="AE70" i="56"/>
  <c r="AD70" i="56"/>
  <c r="AC70" i="56"/>
  <c r="AB70" i="56"/>
  <c r="AA70" i="56"/>
  <c r="Z70" i="56"/>
  <c r="Y70" i="56"/>
  <c r="X70" i="56"/>
  <c r="W70" i="56"/>
  <c r="V70" i="56"/>
  <c r="U70" i="56"/>
  <c r="T70" i="56"/>
  <c r="S70" i="56"/>
  <c r="R70" i="56"/>
  <c r="Q70" i="56"/>
  <c r="P70" i="56"/>
  <c r="O70" i="56"/>
  <c r="N70" i="56"/>
  <c r="M70" i="56"/>
  <c r="L70" i="56"/>
  <c r="K70" i="56"/>
  <c r="J70" i="56"/>
  <c r="I70" i="56"/>
  <c r="H70" i="56"/>
  <c r="G70" i="56"/>
  <c r="F70" i="56"/>
  <c r="E70" i="56"/>
  <c r="D70" i="56"/>
  <c r="C70" i="56"/>
  <c r="B70" i="56"/>
  <c r="AG69" i="56"/>
  <c r="AF69" i="56"/>
  <c r="AE69" i="56"/>
  <c r="AD69" i="56"/>
  <c r="AC69" i="56"/>
  <c r="AB69" i="56"/>
  <c r="AA69" i="56"/>
  <c r="Z69" i="56"/>
  <c r="Y69" i="56"/>
  <c r="X69" i="56"/>
  <c r="W69" i="56"/>
  <c r="V69" i="56"/>
  <c r="U69" i="56"/>
  <c r="T69" i="56"/>
  <c r="S69" i="56"/>
  <c r="R69" i="56"/>
  <c r="Q69" i="56"/>
  <c r="P69" i="56"/>
  <c r="O69" i="56"/>
  <c r="N69" i="56"/>
  <c r="M69" i="56"/>
  <c r="L69" i="56"/>
  <c r="K69" i="56"/>
  <c r="J69" i="56"/>
  <c r="I69" i="56"/>
  <c r="H69" i="56"/>
  <c r="G69" i="56"/>
  <c r="F69" i="56"/>
  <c r="E69" i="56"/>
  <c r="D69" i="56"/>
  <c r="C69" i="56"/>
  <c r="B69" i="56"/>
  <c r="AG68" i="56"/>
  <c r="AF68" i="56"/>
  <c r="AE68" i="56"/>
  <c r="AD68" i="56"/>
  <c r="AC68" i="56"/>
  <c r="AB68" i="56"/>
  <c r="AA68" i="56"/>
  <c r="Z68" i="56"/>
  <c r="Y68" i="56"/>
  <c r="X68" i="56"/>
  <c r="W68" i="56"/>
  <c r="V68" i="56"/>
  <c r="U68" i="56"/>
  <c r="T68" i="56"/>
  <c r="S68" i="56"/>
  <c r="R68" i="56"/>
  <c r="Q68" i="56"/>
  <c r="P68" i="56"/>
  <c r="O68" i="56"/>
  <c r="N68" i="56"/>
  <c r="M68" i="56"/>
  <c r="L68" i="56"/>
  <c r="K68" i="56"/>
  <c r="J68" i="56"/>
  <c r="I68" i="56"/>
  <c r="H68" i="56"/>
  <c r="G68" i="56"/>
  <c r="F68" i="56"/>
  <c r="E68" i="56"/>
  <c r="D68" i="56"/>
  <c r="C68" i="56"/>
  <c r="B66" i="56"/>
  <c r="B65" i="56"/>
  <c r="B64" i="56"/>
  <c r="B63" i="56"/>
  <c r="AG38" i="56"/>
  <c r="AF38" i="56"/>
  <c r="AE38" i="56"/>
  <c r="AD38" i="56"/>
  <c r="AC38" i="56"/>
  <c r="AB38" i="56"/>
  <c r="AA38" i="56"/>
  <c r="Z38" i="56"/>
  <c r="Y38" i="56"/>
  <c r="X38" i="56"/>
  <c r="W38" i="56"/>
  <c r="V38" i="56"/>
  <c r="U38" i="56"/>
  <c r="T38" i="56"/>
  <c r="S38" i="56"/>
  <c r="R38" i="56"/>
  <c r="Q38" i="56"/>
  <c r="P38" i="56"/>
  <c r="O38" i="56"/>
  <c r="N38" i="56"/>
  <c r="M38" i="56"/>
  <c r="L38" i="56"/>
  <c r="K38" i="56"/>
  <c r="J38" i="56"/>
  <c r="I38" i="56"/>
  <c r="H38" i="56"/>
  <c r="G38" i="56"/>
  <c r="F38" i="56"/>
  <c r="E38" i="56"/>
  <c r="D38" i="56"/>
  <c r="C38" i="56"/>
  <c r="A35" i="56"/>
  <c r="A37" i="56" s="1"/>
  <c r="AG34" i="56"/>
  <c r="AF34" i="56"/>
  <c r="AE34" i="56"/>
  <c r="AD34" i="56"/>
  <c r="AC34" i="56"/>
  <c r="AB34" i="56"/>
  <c r="AA34" i="56"/>
  <c r="Z34" i="56"/>
  <c r="Y34" i="56"/>
  <c r="X34" i="56"/>
  <c r="W34" i="56"/>
  <c r="V34" i="56"/>
  <c r="U34" i="56"/>
  <c r="T34" i="56"/>
  <c r="S34" i="56"/>
  <c r="R34" i="56"/>
  <c r="Q34" i="56"/>
  <c r="P34" i="56"/>
  <c r="O34" i="56"/>
  <c r="N34" i="56"/>
  <c r="M34" i="56"/>
  <c r="L34" i="56"/>
  <c r="K34" i="56"/>
  <c r="J34" i="56"/>
  <c r="I34" i="56"/>
  <c r="H34" i="56"/>
  <c r="G34" i="56"/>
  <c r="F34" i="56"/>
  <c r="E34" i="56"/>
  <c r="D34" i="56"/>
  <c r="C34" i="56"/>
  <c r="A33" i="56"/>
  <c r="A31" i="56"/>
  <c r="A32" i="56" s="1"/>
  <c r="AG30" i="56"/>
  <c r="AF30" i="56"/>
  <c r="AE30" i="56"/>
  <c r="AD30" i="56"/>
  <c r="AC30" i="56"/>
  <c r="AB30" i="56"/>
  <c r="AA30" i="56"/>
  <c r="Z30" i="56"/>
  <c r="Y30" i="56"/>
  <c r="X30" i="56"/>
  <c r="W30" i="56"/>
  <c r="V30" i="56"/>
  <c r="U30" i="56"/>
  <c r="T30" i="56"/>
  <c r="S30" i="56"/>
  <c r="R30" i="56"/>
  <c r="Q30" i="56"/>
  <c r="P30" i="56"/>
  <c r="O30" i="56"/>
  <c r="N30" i="56"/>
  <c r="M30" i="56"/>
  <c r="L30" i="56"/>
  <c r="K30" i="56"/>
  <c r="J30" i="56"/>
  <c r="I30" i="56"/>
  <c r="H30" i="56"/>
  <c r="G30" i="56"/>
  <c r="F30" i="56"/>
  <c r="E30" i="56"/>
  <c r="D30" i="56"/>
  <c r="C30" i="56"/>
  <c r="A29" i="56"/>
  <c r="A27" i="56"/>
  <c r="A28" i="56" s="1"/>
  <c r="AG26" i="56"/>
  <c r="AF26" i="56"/>
  <c r="AE26" i="56"/>
  <c r="AD26" i="56"/>
  <c r="AC26" i="56"/>
  <c r="AB26" i="56"/>
  <c r="AA26" i="56"/>
  <c r="Z26" i="56"/>
  <c r="Y26" i="56"/>
  <c r="X26" i="56"/>
  <c r="W26" i="56"/>
  <c r="V26" i="56"/>
  <c r="U26" i="56"/>
  <c r="T26" i="56"/>
  <c r="S26" i="56"/>
  <c r="R26" i="56"/>
  <c r="Q26" i="56"/>
  <c r="P26" i="56"/>
  <c r="O26" i="56"/>
  <c r="N26" i="56"/>
  <c r="M26" i="56"/>
  <c r="L26" i="56"/>
  <c r="K26" i="56"/>
  <c r="J26" i="56"/>
  <c r="I26" i="56"/>
  <c r="H26" i="56"/>
  <c r="G26" i="56"/>
  <c r="F26" i="56"/>
  <c r="E26" i="56"/>
  <c r="D26" i="56"/>
  <c r="C26" i="56"/>
  <c r="A25" i="56"/>
  <c r="A24" i="56"/>
  <c r="A23" i="56"/>
  <c r="AG22" i="56"/>
  <c r="AF22" i="56"/>
  <c r="AE22" i="56"/>
  <c r="AD22" i="56"/>
  <c r="AC22" i="56"/>
  <c r="AB22" i="56"/>
  <c r="AA22" i="56"/>
  <c r="Z22" i="56"/>
  <c r="Y22" i="56"/>
  <c r="X22" i="56"/>
  <c r="W22" i="56"/>
  <c r="V22" i="56"/>
  <c r="U22" i="56"/>
  <c r="T22" i="56"/>
  <c r="S22" i="56"/>
  <c r="R22" i="56"/>
  <c r="Q22" i="56"/>
  <c r="P22" i="56"/>
  <c r="O22" i="56"/>
  <c r="N22" i="56"/>
  <c r="M22" i="56"/>
  <c r="L22" i="56"/>
  <c r="K22" i="56"/>
  <c r="J22" i="56"/>
  <c r="I22" i="56"/>
  <c r="H22" i="56"/>
  <c r="G22" i="56"/>
  <c r="F22" i="56"/>
  <c r="E22" i="56"/>
  <c r="D22" i="56"/>
  <c r="C22" i="56"/>
  <c r="A16" i="56"/>
  <c r="A15" i="56"/>
  <c r="A14" i="56"/>
  <c r="A13" i="56"/>
  <c r="A12" i="56"/>
  <c r="A11" i="56"/>
  <c r="A10" i="56"/>
  <c r="A9" i="56"/>
  <c r="A8" i="56"/>
  <c r="A7" i="56"/>
  <c r="A6" i="56"/>
  <c r="A5" i="56"/>
  <c r="C4" i="56"/>
  <c r="C77" i="56" s="1"/>
  <c r="D3" i="56"/>
  <c r="C1" i="56"/>
  <c r="AG84" i="55"/>
  <c r="AF84" i="55"/>
  <c r="AE84" i="55"/>
  <c r="AD84" i="55"/>
  <c r="AC84" i="55"/>
  <c r="AB84" i="55"/>
  <c r="AA84" i="55"/>
  <c r="Z84" i="55"/>
  <c r="Y84" i="55"/>
  <c r="X84" i="55"/>
  <c r="W84" i="55"/>
  <c r="V84" i="55"/>
  <c r="U84" i="55"/>
  <c r="T84" i="55"/>
  <c r="S84" i="55"/>
  <c r="R84" i="55"/>
  <c r="Q84" i="55"/>
  <c r="P84" i="55"/>
  <c r="O84" i="55"/>
  <c r="N84" i="55"/>
  <c r="M84" i="55"/>
  <c r="L84" i="55"/>
  <c r="K84" i="55"/>
  <c r="J84" i="55"/>
  <c r="I84" i="55"/>
  <c r="H84" i="55"/>
  <c r="G84" i="55"/>
  <c r="F84" i="55"/>
  <c r="E84" i="55"/>
  <c r="D84" i="55"/>
  <c r="C84" i="55"/>
  <c r="B84" i="55"/>
  <c r="AG83" i="55"/>
  <c r="AF83" i="55"/>
  <c r="AE83" i="55"/>
  <c r="AD83" i="55"/>
  <c r="AC83" i="55"/>
  <c r="AB83" i="55"/>
  <c r="AA83" i="55"/>
  <c r="Z83" i="55"/>
  <c r="Y83" i="55"/>
  <c r="X83" i="55"/>
  <c r="W83" i="55"/>
  <c r="V83" i="55"/>
  <c r="U83" i="55"/>
  <c r="T83" i="55"/>
  <c r="S83" i="55"/>
  <c r="R83" i="55"/>
  <c r="Q83" i="55"/>
  <c r="P83" i="55"/>
  <c r="O83" i="55"/>
  <c r="N83" i="55"/>
  <c r="M83" i="55"/>
  <c r="L83" i="55"/>
  <c r="K83" i="55"/>
  <c r="J83" i="55"/>
  <c r="I83" i="55"/>
  <c r="H83" i="55"/>
  <c r="G83" i="55"/>
  <c r="F83" i="55"/>
  <c r="E83" i="55"/>
  <c r="D83" i="55"/>
  <c r="C83" i="55"/>
  <c r="B83" i="55"/>
  <c r="AG82" i="55"/>
  <c r="AF82" i="55"/>
  <c r="AE82" i="55"/>
  <c r="AD82" i="55"/>
  <c r="AC82" i="55"/>
  <c r="AB82" i="55"/>
  <c r="AA82" i="55"/>
  <c r="Z82" i="55"/>
  <c r="Y82" i="55"/>
  <c r="X82" i="55"/>
  <c r="W82" i="55"/>
  <c r="V82" i="55"/>
  <c r="U82" i="55"/>
  <c r="T82" i="55"/>
  <c r="S82" i="55"/>
  <c r="R82" i="55"/>
  <c r="Q82" i="55"/>
  <c r="P82" i="55"/>
  <c r="O82" i="55"/>
  <c r="N82" i="55"/>
  <c r="M82" i="55"/>
  <c r="L82" i="55"/>
  <c r="K82" i="55"/>
  <c r="J82" i="55"/>
  <c r="I82" i="55"/>
  <c r="H82" i="55"/>
  <c r="G82" i="55"/>
  <c r="F82" i="55"/>
  <c r="E82" i="55"/>
  <c r="D82" i="55"/>
  <c r="C82" i="55"/>
  <c r="B82" i="55"/>
  <c r="AG81" i="55"/>
  <c r="AF81" i="55"/>
  <c r="AE81" i="55"/>
  <c r="AD81" i="55"/>
  <c r="AC81" i="55"/>
  <c r="AB81" i="55"/>
  <c r="AA81" i="55"/>
  <c r="Z81" i="55"/>
  <c r="Y81" i="55"/>
  <c r="X81" i="55"/>
  <c r="W81" i="55"/>
  <c r="V81" i="55"/>
  <c r="U81" i="55"/>
  <c r="T81" i="55"/>
  <c r="S81" i="55"/>
  <c r="R81" i="55"/>
  <c r="Q81" i="55"/>
  <c r="P81" i="55"/>
  <c r="O81" i="55"/>
  <c r="N81" i="55"/>
  <c r="M81" i="55"/>
  <c r="L81" i="55"/>
  <c r="K81" i="55"/>
  <c r="J81" i="55"/>
  <c r="I81" i="55"/>
  <c r="H81" i="55"/>
  <c r="G81" i="55"/>
  <c r="F81" i="55"/>
  <c r="E81" i="55"/>
  <c r="D81" i="55"/>
  <c r="C81" i="55"/>
  <c r="B81" i="55"/>
  <c r="AG80" i="55"/>
  <c r="AF80" i="55"/>
  <c r="AE80" i="55"/>
  <c r="AD80" i="55"/>
  <c r="AC80" i="55"/>
  <c r="AB80" i="55"/>
  <c r="AA80" i="55"/>
  <c r="Z80" i="55"/>
  <c r="Y80" i="55"/>
  <c r="X80" i="55"/>
  <c r="W80" i="55"/>
  <c r="V80" i="55"/>
  <c r="U80" i="55"/>
  <c r="T80" i="55"/>
  <c r="S80" i="55"/>
  <c r="R80" i="55"/>
  <c r="Q80" i="55"/>
  <c r="P80" i="55"/>
  <c r="O80" i="55"/>
  <c r="N80" i="55"/>
  <c r="M80" i="55"/>
  <c r="L80" i="55"/>
  <c r="K80" i="55"/>
  <c r="J80" i="55"/>
  <c r="I80" i="55"/>
  <c r="H80" i="55"/>
  <c r="G80" i="55"/>
  <c r="F80" i="55"/>
  <c r="E80" i="55"/>
  <c r="D80" i="55"/>
  <c r="C80" i="55"/>
  <c r="B80" i="55"/>
  <c r="B78" i="55"/>
  <c r="B77" i="55"/>
  <c r="B76" i="55"/>
  <c r="B75" i="55"/>
  <c r="AG72" i="55"/>
  <c r="AF72" i="55"/>
  <c r="AE72" i="55"/>
  <c r="AD72" i="55"/>
  <c r="AC72" i="55"/>
  <c r="AB72" i="55"/>
  <c r="AA72" i="55"/>
  <c r="Z72" i="55"/>
  <c r="Y72" i="55"/>
  <c r="X72" i="55"/>
  <c r="W72" i="55"/>
  <c r="V72" i="55"/>
  <c r="U72" i="55"/>
  <c r="T72" i="55"/>
  <c r="S72" i="55"/>
  <c r="R72" i="55"/>
  <c r="Q72" i="55"/>
  <c r="P72" i="55"/>
  <c r="O72" i="55"/>
  <c r="N72" i="55"/>
  <c r="M72" i="55"/>
  <c r="L72" i="55"/>
  <c r="K72" i="55"/>
  <c r="J72" i="55"/>
  <c r="I72" i="55"/>
  <c r="H72" i="55"/>
  <c r="G72" i="55"/>
  <c r="F72" i="55"/>
  <c r="E72" i="55"/>
  <c r="D72" i="55"/>
  <c r="C72" i="55"/>
  <c r="B72" i="55"/>
  <c r="AG71" i="55"/>
  <c r="AF71" i="55"/>
  <c r="AE71" i="55"/>
  <c r="AD71" i="55"/>
  <c r="AC71" i="55"/>
  <c r="AB71" i="55"/>
  <c r="AA71" i="55"/>
  <c r="Z71" i="55"/>
  <c r="Y71" i="55"/>
  <c r="X71" i="55"/>
  <c r="W71" i="55"/>
  <c r="V71" i="55"/>
  <c r="U71" i="55"/>
  <c r="T71" i="55"/>
  <c r="S71" i="55"/>
  <c r="R71" i="55"/>
  <c r="Q71" i="55"/>
  <c r="P71" i="55"/>
  <c r="O71" i="55"/>
  <c r="N71" i="55"/>
  <c r="M71" i="55"/>
  <c r="L71" i="55"/>
  <c r="K71" i="55"/>
  <c r="J71" i="55"/>
  <c r="I71" i="55"/>
  <c r="H71" i="55"/>
  <c r="G71" i="55"/>
  <c r="F71" i="55"/>
  <c r="E71" i="55"/>
  <c r="D71" i="55"/>
  <c r="C71" i="55"/>
  <c r="B71" i="55"/>
  <c r="AG70" i="55"/>
  <c r="AF70" i="55"/>
  <c r="AE70" i="55"/>
  <c r="AD70" i="55"/>
  <c r="AC70" i="55"/>
  <c r="AB70" i="55"/>
  <c r="AA70" i="55"/>
  <c r="Z70" i="55"/>
  <c r="Y70" i="55"/>
  <c r="X70" i="55"/>
  <c r="W70" i="55"/>
  <c r="V70" i="55"/>
  <c r="U70" i="55"/>
  <c r="T70" i="55"/>
  <c r="S70" i="55"/>
  <c r="R70" i="55"/>
  <c r="Q70" i="55"/>
  <c r="P70" i="55"/>
  <c r="O70" i="55"/>
  <c r="N70" i="55"/>
  <c r="M70" i="55"/>
  <c r="L70" i="55"/>
  <c r="K70" i="55"/>
  <c r="J70" i="55"/>
  <c r="I70" i="55"/>
  <c r="H70" i="55"/>
  <c r="G70" i="55"/>
  <c r="F70" i="55"/>
  <c r="E70" i="55"/>
  <c r="D70" i="55"/>
  <c r="C70" i="55"/>
  <c r="B70" i="55"/>
  <c r="AG69" i="55"/>
  <c r="AF69" i="55"/>
  <c r="AE69" i="55"/>
  <c r="AD69" i="55"/>
  <c r="AC69" i="55"/>
  <c r="AB69" i="55"/>
  <c r="AA69" i="55"/>
  <c r="Z69" i="55"/>
  <c r="Y69" i="55"/>
  <c r="X69" i="55"/>
  <c r="W69" i="55"/>
  <c r="V69" i="55"/>
  <c r="U69" i="55"/>
  <c r="T69" i="55"/>
  <c r="S69" i="55"/>
  <c r="R69" i="55"/>
  <c r="Q69" i="55"/>
  <c r="P69" i="55"/>
  <c r="O69" i="55"/>
  <c r="N69" i="55"/>
  <c r="M69" i="55"/>
  <c r="L69" i="55"/>
  <c r="K69" i="55"/>
  <c r="J69" i="55"/>
  <c r="I69" i="55"/>
  <c r="H69" i="55"/>
  <c r="G69" i="55"/>
  <c r="F69" i="55"/>
  <c r="E69" i="55"/>
  <c r="D69" i="55"/>
  <c r="C69" i="55"/>
  <c r="B69" i="55"/>
  <c r="AG68" i="55"/>
  <c r="AF68" i="55"/>
  <c r="AE68" i="55"/>
  <c r="AD68" i="55"/>
  <c r="AC68" i="55"/>
  <c r="AB68" i="55"/>
  <c r="AA68" i="55"/>
  <c r="Z68" i="55"/>
  <c r="Y68" i="55"/>
  <c r="X68" i="55"/>
  <c r="W68" i="55"/>
  <c r="V68" i="55"/>
  <c r="U68" i="55"/>
  <c r="T68" i="55"/>
  <c r="S68" i="55"/>
  <c r="R68" i="55"/>
  <c r="Q68" i="55"/>
  <c r="P68" i="55"/>
  <c r="O68" i="55"/>
  <c r="N68" i="55"/>
  <c r="M68" i="55"/>
  <c r="L68" i="55"/>
  <c r="K68" i="55"/>
  <c r="J68" i="55"/>
  <c r="I68" i="55"/>
  <c r="H68" i="55"/>
  <c r="G68" i="55"/>
  <c r="F68" i="55"/>
  <c r="E68" i="55"/>
  <c r="D68" i="55"/>
  <c r="C68" i="55"/>
  <c r="B66" i="55"/>
  <c r="B65" i="55"/>
  <c r="B64" i="55"/>
  <c r="B63" i="55"/>
  <c r="AG38" i="55"/>
  <c r="AF38" i="55"/>
  <c r="AE38" i="55"/>
  <c r="AD38" i="55"/>
  <c r="AC38" i="55"/>
  <c r="AB38" i="55"/>
  <c r="AA38" i="55"/>
  <c r="Z38" i="55"/>
  <c r="Y38" i="55"/>
  <c r="X38" i="55"/>
  <c r="W38" i="55"/>
  <c r="V38" i="55"/>
  <c r="U38" i="55"/>
  <c r="T38" i="55"/>
  <c r="S38" i="55"/>
  <c r="R38" i="55"/>
  <c r="Q38" i="55"/>
  <c r="P38" i="55"/>
  <c r="O38" i="55"/>
  <c r="N38" i="55"/>
  <c r="M38" i="55"/>
  <c r="L38" i="55"/>
  <c r="K38" i="55"/>
  <c r="J38" i="55"/>
  <c r="I38" i="55"/>
  <c r="H38" i="55"/>
  <c r="G38" i="55"/>
  <c r="F38" i="55"/>
  <c r="E38" i="55"/>
  <c r="D38" i="55"/>
  <c r="C38" i="55"/>
  <c r="A35" i="55"/>
  <c r="A37" i="55" s="1"/>
  <c r="AG34" i="55"/>
  <c r="AF34" i="55"/>
  <c r="AE34" i="55"/>
  <c r="AD34" i="55"/>
  <c r="AC34" i="55"/>
  <c r="AB34" i="55"/>
  <c r="AA34" i="55"/>
  <c r="Z34" i="55"/>
  <c r="Y34" i="55"/>
  <c r="X34" i="55"/>
  <c r="W34" i="55"/>
  <c r="V34" i="55"/>
  <c r="U34" i="55"/>
  <c r="T34" i="55"/>
  <c r="S34" i="55"/>
  <c r="R34" i="55"/>
  <c r="Q34" i="55"/>
  <c r="P34" i="55"/>
  <c r="O34" i="55"/>
  <c r="N34" i="55"/>
  <c r="M34" i="55"/>
  <c r="L34" i="55"/>
  <c r="K34" i="55"/>
  <c r="J34" i="55"/>
  <c r="I34" i="55"/>
  <c r="H34" i="55"/>
  <c r="G34" i="55"/>
  <c r="F34" i="55"/>
  <c r="E34" i="55"/>
  <c r="D34" i="55"/>
  <c r="C34" i="55"/>
  <c r="A31" i="55"/>
  <c r="A33" i="55" s="1"/>
  <c r="AG30" i="55"/>
  <c r="AF30" i="55"/>
  <c r="AE30" i="55"/>
  <c r="AD30" i="55"/>
  <c r="AC30" i="55"/>
  <c r="AB30" i="55"/>
  <c r="AA30" i="55"/>
  <c r="Z30" i="55"/>
  <c r="Y30" i="55"/>
  <c r="X30" i="55"/>
  <c r="W30" i="55"/>
  <c r="V30" i="55"/>
  <c r="U30" i="55"/>
  <c r="T30" i="55"/>
  <c r="S30" i="55"/>
  <c r="R30" i="55"/>
  <c r="Q30" i="55"/>
  <c r="P30" i="55"/>
  <c r="O30" i="55"/>
  <c r="N30" i="55"/>
  <c r="M30" i="55"/>
  <c r="L30" i="55"/>
  <c r="K30" i="55"/>
  <c r="J30" i="55"/>
  <c r="I30" i="55"/>
  <c r="H30" i="55"/>
  <c r="G30" i="55"/>
  <c r="F30" i="55"/>
  <c r="E30" i="55"/>
  <c r="D30" i="55"/>
  <c r="C30" i="55"/>
  <c r="A29" i="55"/>
  <c r="A28" i="55"/>
  <c r="A27" i="55"/>
  <c r="AG26" i="55"/>
  <c r="AF26" i="55"/>
  <c r="AE26" i="55"/>
  <c r="AD26" i="55"/>
  <c r="AC26" i="55"/>
  <c r="AB26" i="55"/>
  <c r="AA26" i="55"/>
  <c r="Z26" i="55"/>
  <c r="Y26" i="55"/>
  <c r="X26" i="55"/>
  <c r="W26" i="55"/>
  <c r="V26" i="55"/>
  <c r="U26" i="55"/>
  <c r="T26" i="55"/>
  <c r="S26" i="55"/>
  <c r="R26" i="55"/>
  <c r="Q26" i="55"/>
  <c r="P26" i="55"/>
  <c r="O26" i="55"/>
  <c r="N26" i="55"/>
  <c r="M26" i="55"/>
  <c r="L26" i="55"/>
  <c r="K26" i="55"/>
  <c r="J26" i="55"/>
  <c r="I26" i="55"/>
  <c r="H26" i="55"/>
  <c r="G26" i="55"/>
  <c r="F26" i="55"/>
  <c r="E26" i="55"/>
  <c r="D26" i="55"/>
  <c r="C26" i="55"/>
  <c r="A23" i="55"/>
  <c r="A25" i="55" s="1"/>
  <c r="AG22" i="55"/>
  <c r="AF22" i="55"/>
  <c r="AE22" i="55"/>
  <c r="AD22" i="55"/>
  <c r="AC22" i="55"/>
  <c r="AB22" i="55"/>
  <c r="AA22" i="55"/>
  <c r="Z22" i="55"/>
  <c r="Y22" i="55"/>
  <c r="X22" i="55"/>
  <c r="W22" i="55"/>
  <c r="V22" i="55"/>
  <c r="U22" i="55"/>
  <c r="T22" i="55"/>
  <c r="S22" i="55"/>
  <c r="R22" i="55"/>
  <c r="Q22" i="55"/>
  <c r="P22" i="55"/>
  <c r="O22" i="55"/>
  <c r="N22" i="55"/>
  <c r="M22" i="55"/>
  <c r="L22" i="55"/>
  <c r="K22" i="55"/>
  <c r="J22" i="55"/>
  <c r="I22" i="55"/>
  <c r="H22" i="55"/>
  <c r="G22" i="55"/>
  <c r="F22" i="55"/>
  <c r="E22" i="55"/>
  <c r="D22" i="55"/>
  <c r="C22" i="55"/>
  <c r="A16" i="55"/>
  <c r="A15" i="55"/>
  <c r="A14" i="55"/>
  <c r="A13" i="55"/>
  <c r="A12" i="55"/>
  <c r="A11" i="55"/>
  <c r="A10" i="55"/>
  <c r="A9" i="55"/>
  <c r="A8" i="55"/>
  <c r="A7" i="55"/>
  <c r="A6" i="55"/>
  <c r="A5" i="55"/>
  <c r="C4" i="55"/>
  <c r="C76" i="55" s="1"/>
  <c r="D3" i="55"/>
  <c r="C1" i="55"/>
  <c r="AG84" i="54"/>
  <c r="AF84" i="54"/>
  <c r="AE84" i="54"/>
  <c r="AD84" i="54"/>
  <c r="AC84" i="54"/>
  <c r="AB84" i="54"/>
  <c r="AA84" i="54"/>
  <c r="Z84" i="54"/>
  <c r="Y84" i="54"/>
  <c r="X84" i="54"/>
  <c r="W84" i="54"/>
  <c r="V84" i="54"/>
  <c r="U84" i="54"/>
  <c r="T84" i="54"/>
  <c r="S84" i="54"/>
  <c r="R84" i="54"/>
  <c r="Q84" i="54"/>
  <c r="P84" i="54"/>
  <c r="O84" i="54"/>
  <c r="N84" i="54"/>
  <c r="M84" i="54"/>
  <c r="L84" i="54"/>
  <c r="K84" i="54"/>
  <c r="J84" i="54"/>
  <c r="I84" i="54"/>
  <c r="H84" i="54"/>
  <c r="G84" i="54"/>
  <c r="F84" i="54"/>
  <c r="E84" i="54"/>
  <c r="D84" i="54"/>
  <c r="C84" i="54"/>
  <c r="B84" i="54"/>
  <c r="AG83" i="54"/>
  <c r="AF83" i="54"/>
  <c r="AE83" i="54"/>
  <c r="AD83" i="54"/>
  <c r="AC83" i="54"/>
  <c r="AB83" i="54"/>
  <c r="AA83" i="54"/>
  <c r="Z83" i="54"/>
  <c r="Y83" i="54"/>
  <c r="X83" i="54"/>
  <c r="W83" i="54"/>
  <c r="V83" i="54"/>
  <c r="U83" i="54"/>
  <c r="T83" i="54"/>
  <c r="S83" i="54"/>
  <c r="R83" i="54"/>
  <c r="Q83" i="54"/>
  <c r="P83" i="54"/>
  <c r="O83" i="54"/>
  <c r="N83" i="54"/>
  <c r="M83" i="54"/>
  <c r="L83" i="54"/>
  <c r="K83" i="54"/>
  <c r="J83" i="54"/>
  <c r="I83" i="54"/>
  <c r="H83" i="54"/>
  <c r="G83" i="54"/>
  <c r="F83" i="54"/>
  <c r="E83" i="54"/>
  <c r="D83" i="54"/>
  <c r="C83" i="54"/>
  <c r="B83" i="54"/>
  <c r="AG82" i="54"/>
  <c r="AF82" i="54"/>
  <c r="AE82" i="54"/>
  <c r="AD82" i="54"/>
  <c r="AC82" i="54"/>
  <c r="AB82" i="54"/>
  <c r="AA82" i="54"/>
  <c r="Z82" i="54"/>
  <c r="Y82" i="54"/>
  <c r="X82" i="54"/>
  <c r="W82" i="54"/>
  <c r="V82" i="54"/>
  <c r="U82" i="54"/>
  <c r="T82" i="54"/>
  <c r="S82" i="54"/>
  <c r="R82" i="54"/>
  <c r="Q82" i="54"/>
  <c r="P82" i="54"/>
  <c r="O82" i="54"/>
  <c r="N82" i="54"/>
  <c r="M82" i="54"/>
  <c r="L82" i="54"/>
  <c r="K82" i="54"/>
  <c r="J82" i="54"/>
  <c r="I82" i="54"/>
  <c r="H82" i="54"/>
  <c r="G82" i="54"/>
  <c r="F82" i="54"/>
  <c r="E82" i="54"/>
  <c r="D82" i="54"/>
  <c r="C82" i="54"/>
  <c r="B82" i="54"/>
  <c r="AG81" i="54"/>
  <c r="AF81" i="54"/>
  <c r="AE81" i="54"/>
  <c r="AD81" i="54"/>
  <c r="AC81" i="54"/>
  <c r="AB81" i="54"/>
  <c r="AA81" i="54"/>
  <c r="Z81" i="54"/>
  <c r="Y81" i="54"/>
  <c r="X81" i="54"/>
  <c r="W81" i="54"/>
  <c r="V81" i="54"/>
  <c r="U81" i="54"/>
  <c r="T81" i="54"/>
  <c r="S81" i="54"/>
  <c r="R81" i="54"/>
  <c r="Q81" i="54"/>
  <c r="P81" i="54"/>
  <c r="O81" i="54"/>
  <c r="N81" i="54"/>
  <c r="M81" i="54"/>
  <c r="L81" i="54"/>
  <c r="K81" i="54"/>
  <c r="J81" i="54"/>
  <c r="I81" i="54"/>
  <c r="H81" i="54"/>
  <c r="G81" i="54"/>
  <c r="F81" i="54"/>
  <c r="E81" i="54"/>
  <c r="D81" i="54"/>
  <c r="C81" i="54"/>
  <c r="B81" i="54"/>
  <c r="AG80" i="54"/>
  <c r="AF80" i="54"/>
  <c r="AE80" i="54"/>
  <c r="AD80" i="54"/>
  <c r="AC80" i="54"/>
  <c r="AB80" i="54"/>
  <c r="AA80" i="54"/>
  <c r="Z80" i="54"/>
  <c r="Y80" i="54"/>
  <c r="X80" i="54"/>
  <c r="W80" i="54"/>
  <c r="V80" i="54"/>
  <c r="U80" i="54"/>
  <c r="T80" i="54"/>
  <c r="S80" i="54"/>
  <c r="R80" i="54"/>
  <c r="Q80" i="54"/>
  <c r="P80" i="54"/>
  <c r="O80" i="54"/>
  <c r="N80" i="54"/>
  <c r="M80" i="54"/>
  <c r="L80" i="54"/>
  <c r="K80" i="54"/>
  <c r="J80" i="54"/>
  <c r="I80" i="54"/>
  <c r="H80" i="54"/>
  <c r="G80" i="54"/>
  <c r="F80" i="54"/>
  <c r="E80" i="54"/>
  <c r="D80" i="54"/>
  <c r="C80" i="54"/>
  <c r="B80" i="54"/>
  <c r="B78" i="54"/>
  <c r="B77" i="54"/>
  <c r="B76" i="54"/>
  <c r="B75" i="54"/>
  <c r="AG72" i="54"/>
  <c r="AF72" i="54"/>
  <c r="AE72" i="54"/>
  <c r="AD72" i="54"/>
  <c r="AC72" i="54"/>
  <c r="AB72" i="54"/>
  <c r="AA72" i="54"/>
  <c r="Z72" i="54"/>
  <c r="Y72" i="54"/>
  <c r="X72" i="54"/>
  <c r="W72" i="54"/>
  <c r="V72" i="54"/>
  <c r="U72" i="54"/>
  <c r="T72" i="54"/>
  <c r="S72" i="54"/>
  <c r="R72" i="54"/>
  <c r="Q72" i="54"/>
  <c r="P72" i="54"/>
  <c r="O72" i="54"/>
  <c r="N72" i="54"/>
  <c r="M72" i="54"/>
  <c r="L72" i="54"/>
  <c r="K72" i="54"/>
  <c r="J72" i="54"/>
  <c r="I72" i="54"/>
  <c r="H72" i="54"/>
  <c r="G72" i="54"/>
  <c r="F72" i="54"/>
  <c r="E72" i="54"/>
  <c r="D72" i="54"/>
  <c r="C72" i="54"/>
  <c r="B72" i="54"/>
  <c r="AG71" i="54"/>
  <c r="AF71" i="54"/>
  <c r="AE71" i="54"/>
  <c r="AD71" i="54"/>
  <c r="AC71" i="54"/>
  <c r="AB71" i="54"/>
  <c r="AA71" i="54"/>
  <c r="Z71" i="54"/>
  <c r="Y71" i="54"/>
  <c r="X71" i="54"/>
  <c r="W71" i="54"/>
  <c r="V71" i="54"/>
  <c r="U71" i="54"/>
  <c r="T71" i="54"/>
  <c r="S71" i="54"/>
  <c r="R71" i="54"/>
  <c r="Q71" i="54"/>
  <c r="P71" i="54"/>
  <c r="O71" i="54"/>
  <c r="N71" i="54"/>
  <c r="M71" i="54"/>
  <c r="L71" i="54"/>
  <c r="K71" i="54"/>
  <c r="J71" i="54"/>
  <c r="I71" i="54"/>
  <c r="H71" i="54"/>
  <c r="G71" i="54"/>
  <c r="F71" i="54"/>
  <c r="E71" i="54"/>
  <c r="D71" i="54"/>
  <c r="C71" i="54"/>
  <c r="B71" i="54"/>
  <c r="AG70" i="54"/>
  <c r="AF70" i="54"/>
  <c r="AE70" i="54"/>
  <c r="AD70" i="54"/>
  <c r="AC70" i="54"/>
  <c r="AB70" i="54"/>
  <c r="AA70" i="54"/>
  <c r="Z70" i="54"/>
  <c r="Y70" i="54"/>
  <c r="X70" i="54"/>
  <c r="W70" i="54"/>
  <c r="V70" i="54"/>
  <c r="U70" i="54"/>
  <c r="T70" i="54"/>
  <c r="S70" i="54"/>
  <c r="R70" i="54"/>
  <c r="Q70" i="54"/>
  <c r="P70" i="54"/>
  <c r="O70" i="54"/>
  <c r="N70" i="54"/>
  <c r="M70" i="54"/>
  <c r="L70" i="54"/>
  <c r="K70" i="54"/>
  <c r="J70" i="54"/>
  <c r="I70" i="54"/>
  <c r="H70" i="54"/>
  <c r="G70" i="54"/>
  <c r="F70" i="54"/>
  <c r="E70" i="54"/>
  <c r="D70" i="54"/>
  <c r="C70" i="54"/>
  <c r="B70" i="54"/>
  <c r="AG69" i="54"/>
  <c r="AF69" i="54"/>
  <c r="AE69" i="54"/>
  <c r="AD69" i="54"/>
  <c r="AC69" i="54"/>
  <c r="AB69" i="54"/>
  <c r="AA69" i="54"/>
  <c r="Z69" i="54"/>
  <c r="Y69" i="54"/>
  <c r="X69" i="54"/>
  <c r="W69" i="54"/>
  <c r="V69" i="54"/>
  <c r="U69" i="54"/>
  <c r="T69" i="54"/>
  <c r="S69" i="54"/>
  <c r="R69" i="54"/>
  <c r="Q69" i="54"/>
  <c r="P69" i="54"/>
  <c r="O69" i="54"/>
  <c r="N69" i="54"/>
  <c r="M69" i="54"/>
  <c r="L69" i="54"/>
  <c r="K69" i="54"/>
  <c r="J69" i="54"/>
  <c r="I69" i="54"/>
  <c r="H69" i="54"/>
  <c r="G69" i="54"/>
  <c r="F69" i="54"/>
  <c r="E69" i="54"/>
  <c r="D69" i="54"/>
  <c r="C69" i="54"/>
  <c r="B69" i="54"/>
  <c r="AG68" i="54"/>
  <c r="AF68" i="54"/>
  <c r="AE68" i="54"/>
  <c r="AD68" i="54"/>
  <c r="AC68" i="54"/>
  <c r="AB68" i="54"/>
  <c r="AA68" i="54"/>
  <c r="Z68" i="54"/>
  <c r="Y68" i="54"/>
  <c r="X68" i="54"/>
  <c r="W68" i="54"/>
  <c r="V68" i="54"/>
  <c r="U68" i="54"/>
  <c r="T68" i="54"/>
  <c r="S68" i="54"/>
  <c r="R68" i="54"/>
  <c r="Q68" i="54"/>
  <c r="P68" i="54"/>
  <c r="O68" i="54"/>
  <c r="N68" i="54"/>
  <c r="M68" i="54"/>
  <c r="L68" i="54"/>
  <c r="K68" i="54"/>
  <c r="J68" i="54"/>
  <c r="I68" i="54"/>
  <c r="H68" i="54"/>
  <c r="G68" i="54"/>
  <c r="F68" i="54"/>
  <c r="E68" i="54"/>
  <c r="D68" i="54"/>
  <c r="C68" i="54"/>
  <c r="B66" i="54"/>
  <c r="B65" i="54"/>
  <c r="B64" i="54"/>
  <c r="B63" i="54"/>
  <c r="AG38" i="54"/>
  <c r="AF38" i="54"/>
  <c r="AE38" i="54"/>
  <c r="AD38" i="54"/>
  <c r="AC38" i="54"/>
  <c r="AB38" i="54"/>
  <c r="AA38" i="54"/>
  <c r="Z38" i="54"/>
  <c r="Y38" i="54"/>
  <c r="X38" i="54"/>
  <c r="W38" i="54"/>
  <c r="V38" i="54"/>
  <c r="U38" i="54"/>
  <c r="T38" i="54"/>
  <c r="S38" i="54"/>
  <c r="R38" i="54"/>
  <c r="Q38" i="54"/>
  <c r="P38" i="54"/>
  <c r="O38" i="54"/>
  <c r="N38" i="54"/>
  <c r="M38" i="54"/>
  <c r="L38" i="54"/>
  <c r="K38" i="54"/>
  <c r="J38" i="54"/>
  <c r="I38" i="54"/>
  <c r="H38" i="54"/>
  <c r="G38" i="54"/>
  <c r="F38" i="54"/>
  <c r="E38" i="54"/>
  <c r="D38" i="54"/>
  <c r="C38" i="54"/>
  <c r="A36" i="54"/>
  <c r="A35" i="54"/>
  <c r="A37" i="54" s="1"/>
  <c r="AG34" i="54"/>
  <c r="AF34" i="54"/>
  <c r="AE34" i="54"/>
  <c r="AD34" i="54"/>
  <c r="AC34" i="54"/>
  <c r="AB34" i="54"/>
  <c r="AA34" i="54"/>
  <c r="Z34" i="54"/>
  <c r="Y34" i="54"/>
  <c r="X34" i="54"/>
  <c r="W34" i="54"/>
  <c r="V34" i="54"/>
  <c r="U34" i="54"/>
  <c r="T34" i="54"/>
  <c r="S34" i="54"/>
  <c r="R34" i="54"/>
  <c r="Q34" i="54"/>
  <c r="P34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A33" i="54"/>
  <c r="A32" i="54"/>
  <c r="A31" i="54"/>
  <c r="AG30" i="54"/>
  <c r="AF30" i="54"/>
  <c r="AE30" i="54"/>
  <c r="AD30" i="54"/>
  <c r="AC30" i="54"/>
  <c r="AB30" i="54"/>
  <c r="AA30" i="54"/>
  <c r="Z30" i="54"/>
  <c r="Y30" i="54"/>
  <c r="X30" i="54"/>
  <c r="W30" i="54"/>
  <c r="V30" i="54"/>
  <c r="U30" i="54"/>
  <c r="T30" i="54"/>
  <c r="S30" i="54"/>
  <c r="R30" i="54"/>
  <c r="Q30" i="54"/>
  <c r="P30" i="54"/>
  <c r="O30" i="54"/>
  <c r="N30" i="54"/>
  <c r="M30" i="54"/>
  <c r="L30" i="54"/>
  <c r="K30" i="54"/>
  <c r="J30" i="54"/>
  <c r="I30" i="54"/>
  <c r="H30" i="54"/>
  <c r="G30" i="54"/>
  <c r="F30" i="54"/>
  <c r="E30" i="54"/>
  <c r="D30" i="54"/>
  <c r="C30" i="54"/>
  <c r="A28" i="54"/>
  <c r="A27" i="54"/>
  <c r="A29" i="54" s="1"/>
  <c r="AG26" i="54"/>
  <c r="AF26" i="54"/>
  <c r="AE26" i="54"/>
  <c r="AD26" i="54"/>
  <c r="AC26" i="54"/>
  <c r="AB26" i="54"/>
  <c r="AA26" i="54"/>
  <c r="Z26" i="54"/>
  <c r="Y26" i="54"/>
  <c r="X26" i="54"/>
  <c r="W26" i="54"/>
  <c r="V26" i="54"/>
  <c r="U26" i="54"/>
  <c r="T26" i="54"/>
  <c r="S26" i="54"/>
  <c r="R26" i="54"/>
  <c r="Q26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D26" i="54"/>
  <c r="C26" i="54"/>
  <c r="A23" i="54"/>
  <c r="A25" i="54" s="1"/>
  <c r="AG22" i="54"/>
  <c r="AF22" i="54"/>
  <c r="AE22" i="54"/>
  <c r="AD22" i="54"/>
  <c r="AC22" i="54"/>
  <c r="AB22" i="54"/>
  <c r="AA22" i="54"/>
  <c r="Z22" i="54"/>
  <c r="Y22" i="54"/>
  <c r="X22" i="54"/>
  <c r="W22" i="54"/>
  <c r="V22" i="54"/>
  <c r="U22" i="54"/>
  <c r="T22" i="54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A16" i="54"/>
  <c r="A15" i="54"/>
  <c r="A14" i="54"/>
  <c r="A13" i="54"/>
  <c r="A12" i="54"/>
  <c r="A11" i="54"/>
  <c r="A10" i="54"/>
  <c r="A9" i="54"/>
  <c r="A8" i="54"/>
  <c r="A7" i="54"/>
  <c r="A6" i="54"/>
  <c r="A5" i="54"/>
  <c r="D3" i="54"/>
  <c r="D4" i="64" l="1"/>
  <c r="E3" i="64"/>
  <c r="C74" i="64"/>
  <c r="A36" i="64"/>
  <c r="C78" i="64"/>
  <c r="C77" i="64"/>
  <c r="A28" i="64"/>
  <c r="C75" i="64"/>
  <c r="E3" i="63"/>
  <c r="D4" i="63"/>
  <c r="C78" i="63"/>
  <c r="C77" i="63"/>
  <c r="A36" i="63"/>
  <c r="C76" i="63"/>
  <c r="C74" i="63"/>
  <c r="A28" i="63"/>
  <c r="E3" i="62"/>
  <c r="D4" i="62"/>
  <c r="C78" i="62"/>
  <c r="A36" i="62"/>
  <c r="C74" i="62"/>
  <c r="C75" i="62"/>
  <c r="C76" i="62"/>
  <c r="A28" i="62"/>
  <c r="E3" i="61"/>
  <c r="D4" i="61"/>
  <c r="C75" i="61"/>
  <c r="C78" i="61"/>
  <c r="C74" i="61"/>
  <c r="A36" i="61"/>
  <c r="C76" i="61"/>
  <c r="A24" i="61"/>
  <c r="A28" i="61"/>
  <c r="E3" i="60"/>
  <c r="D4" i="60"/>
  <c r="C74" i="60"/>
  <c r="C75" i="60"/>
  <c r="C76" i="60"/>
  <c r="C77" i="60"/>
  <c r="A36" i="60"/>
  <c r="A24" i="60"/>
  <c r="A28" i="60"/>
  <c r="D4" i="59"/>
  <c r="E3" i="59"/>
  <c r="A36" i="59"/>
  <c r="C78" i="59"/>
  <c r="C74" i="59"/>
  <c r="C75" i="59"/>
  <c r="C76" i="59"/>
  <c r="E3" i="58"/>
  <c r="D4" i="58"/>
  <c r="C1" i="58"/>
  <c r="C4" i="58"/>
  <c r="A24" i="58"/>
  <c r="E3" i="57"/>
  <c r="D4" i="57"/>
  <c r="C1" i="57"/>
  <c r="C4" i="57"/>
  <c r="A24" i="57"/>
  <c r="A28" i="57"/>
  <c r="E3" i="56"/>
  <c r="D4" i="56"/>
  <c r="C74" i="56"/>
  <c r="A36" i="56"/>
  <c r="C78" i="56"/>
  <c r="C75" i="56"/>
  <c r="C76" i="56"/>
  <c r="E3" i="55"/>
  <c r="D4" i="55"/>
  <c r="A32" i="55"/>
  <c r="C78" i="55"/>
  <c r="A36" i="55"/>
  <c r="C75" i="55"/>
  <c r="C77" i="55"/>
  <c r="A24" i="55"/>
  <c r="C74" i="55"/>
  <c r="D4" i="54"/>
  <c r="E3" i="54"/>
  <c r="C1" i="54"/>
  <c r="C4" i="54"/>
  <c r="A24" i="54"/>
  <c r="Z3" i="7"/>
  <c r="Z4" i="7"/>
  <c r="Z5" i="7"/>
  <c r="Z6" i="7"/>
  <c r="Z7" i="7"/>
  <c r="Z8" i="7"/>
  <c r="Z9" i="7"/>
  <c r="Z10" i="7"/>
  <c r="Z11" i="7"/>
  <c r="Z12" i="7"/>
  <c r="Z13" i="7"/>
  <c r="F3" i="64" l="1"/>
  <c r="E4" i="64"/>
  <c r="D78" i="64"/>
  <c r="D77" i="64"/>
  <c r="D76" i="64"/>
  <c r="D75" i="64"/>
  <c r="D74" i="64"/>
  <c r="D78" i="63"/>
  <c r="D77" i="63"/>
  <c r="D76" i="63"/>
  <c r="D75" i="63"/>
  <c r="D74" i="63"/>
  <c r="F3" i="63"/>
  <c r="E4" i="63"/>
  <c r="D78" i="62"/>
  <c r="D77" i="62"/>
  <c r="D76" i="62"/>
  <c r="D75" i="62"/>
  <c r="D74" i="62"/>
  <c r="F3" i="62"/>
  <c r="E4" i="62"/>
  <c r="D78" i="61"/>
  <c r="D77" i="61"/>
  <c r="D76" i="61"/>
  <c r="D75" i="61"/>
  <c r="D74" i="61"/>
  <c r="F3" i="61"/>
  <c r="E4" i="61"/>
  <c r="D78" i="60"/>
  <c r="D77" i="60"/>
  <c r="D76" i="60"/>
  <c r="D75" i="60"/>
  <c r="D74" i="60"/>
  <c r="F3" i="60"/>
  <c r="E4" i="60"/>
  <c r="F3" i="59"/>
  <c r="E4" i="59"/>
  <c r="D78" i="59"/>
  <c r="D77" i="59"/>
  <c r="D76" i="59"/>
  <c r="D75" i="59"/>
  <c r="D74" i="59"/>
  <c r="C78" i="58"/>
  <c r="C77" i="58"/>
  <c r="C76" i="58"/>
  <c r="C75" i="58"/>
  <c r="C74" i="58"/>
  <c r="D78" i="58"/>
  <c r="D77" i="58"/>
  <c r="D76" i="58"/>
  <c r="D75" i="58"/>
  <c r="D74" i="58"/>
  <c r="F3" i="58"/>
  <c r="E4" i="58"/>
  <c r="C78" i="57"/>
  <c r="C77" i="57"/>
  <c r="C76" i="57"/>
  <c r="C75" i="57"/>
  <c r="C74" i="57"/>
  <c r="D78" i="57"/>
  <c r="D77" i="57"/>
  <c r="D76" i="57"/>
  <c r="D75" i="57"/>
  <c r="D74" i="57"/>
  <c r="F3" i="57"/>
  <c r="E4" i="57"/>
  <c r="F3" i="56"/>
  <c r="E4" i="56"/>
  <c r="D78" i="56"/>
  <c r="D77" i="56"/>
  <c r="D76" i="56"/>
  <c r="D75" i="56"/>
  <c r="D74" i="56"/>
  <c r="D78" i="55"/>
  <c r="D77" i="55"/>
  <c r="D76" i="55"/>
  <c r="D75" i="55"/>
  <c r="D74" i="55"/>
  <c r="F3" i="55"/>
  <c r="E4" i="55"/>
  <c r="C78" i="54"/>
  <c r="C77" i="54"/>
  <c r="C76" i="54"/>
  <c r="C75" i="54"/>
  <c r="C74" i="54"/>
  <c r="F3" i="54"/>
  <c r="E4" i="54"/>
  <c r="D78" i="54"/>
  <c r="D77" i="54"/>
  <c r="D76" i="54"/>
  <c r="D75" i="54"/>
  <c r="D74" i="54"/>
  <c r="Z2" i="7"/>
  <c r="E78" i="64" l="1"/>
  <c r="E77" i="64"/>
  <c r="E76" i="64"/>
  <c r="E75" i="64"/>
  <c r="E74" i="64"/>
  <c r="G3" i="64"/>
  <c r="F4" i="64"/>
  <c r="E78" i="63"/>
  <c r="E77" i="63"/>
  <c r="E76" i="63"/>
  <c r="E75" i="63"/>
  <c r="E74" i="63"/>
  <c r="G3" i="63"/>
  <c r="F4" i="63"/>
  <c r="G3" i="62"/>
  <c r="F4" i="62"/>
  <c r="E78" i="62"/>
  <c r="E77" i="62"/>
  <c r="E76" i="62"/>
  <c r="E75" i="62"/>
  <c r="E74" i="62"/>
  <c r="E78" i="61"/>
  <c r="E77" i="61"/>
  <c r="E76" i="61"/>
  <c r="E75" i="61"/>
  <c r="E74" i="61"/>
  <c r="G3" i="61"/>
  <c r="F4" i="61"/>
  <c r="E78" i="60"/>
  <c r="E77" i="60"/>
  <c r="E76" i="60"/>
  <c r="E75" i="60"/>
  <c r="E74" i="60"/>
  <c r="G3" i="60"/>
  <c r="F4" i="60"/>
  <c r="E78" i="59"/>
  <c r="E77" i="59"/>
  <c r="E76" i="59"/>
  <c r="E75" i="59"/>
  <c r="E74" i="59"/>
  <c r="F4" i="59"/>
  <c r="G3" i="59"/>
  <c r="E78" i="58"/>
  <c r="E77" i="58"/>
  <c r="E76" i="58"/>
  <c r="E75" i="58"/>
  <c r="E74" i="58"/>
  <c r="G3" i="58"/>
  <c r="F4" i="58"/>
  <c r="E78" i="57"/>
  <c r="E77" i="57"/>
  <c r="E76" i="57"/>
  <c r="E75" i="57"/>
  <c r="E74" i="57"/>
  <c r="G3" i="57"/>
  <c r="F4" i="57"/>
  <c r="G3" i="56"/>
  <c r="F4" i="56"/>
  <c r="E78" i="56"/>
  <c r="E77" i="56"/>
  <c r="E76" i="56"/>
  <c r="E75" i="56"/>
  <c r="E74" i="56"/>
  <c r="E78" i="55"/>
  <c r="E77" i="55"/>
  <c r="E76" i="55"/>
  <c r="E75" i="55"/>
  <c r="E74" i="55"/>
  <c r="G3" i="55"/>
  <c r="F4" i="55"/>
  <c r="E78" i="54"/>
  <c r="E77" i="54"/>
  <c r="E76" i="54"/>
  <c r="E75" i="54"/>
  <c r="E74" i="54"/>
  <c r="G3" i="54"/>
  <c r="F4" i="54"/>
  <c r="CE3" i="7"/>
  <c r="CE4" i="7"/>
  <c r="CE5" i="7"/>
  <c r="CE6" i="7"/>
  <c r="CE7" i="7"/>
  <c r="CE8" i="7"/>
  <c r="CE9" i="7"/>
  <c r="CE10" i="7"/>
  <c r="CE11" i="7"/>
  <c r="CE12" i="7"/>
  <c r="CE13" i="7"/>
  <c r="BX3" i="7"/>
  <c r="BX4" i="7"/>
  <c r="BX5" i="7"/>
  <c r="BX6" i="7"/>
  <c r="BX7" i="7"/>
  <c r="BX8" i="7"/>
  <c r="BX9" i="7"/>
  <c r="BX10" i="7"/>
  <c r="BX11" i="7"/>
  <c r="BX12" i="7"/>
  <c r="BX13" i="7"/>
  <c r="BJ3" i="7"/>
  <c r="BJ4" i="7"/>
  <c r="BJ5" i="7"/>
  <c r="BJ6" i="7"/>
  <c r="BJ7" i="7"/>
  <c r="BJ8" i="7"/>
  <c r="BJ9" i="7"/>
  <c r="BJ10" i="7"/>
  <c r="BJ11" i="7"/>
  <c r="BJ12" i="7"/>
  <c r="BJ13" i="7"/>
  <c r="BC3" i="7"/>
  <c r="BC4" i="7"/>
  <c r="BC5" i="7"/>
  <c r="BC6" i="7"/>
  <c r="BC7" i="7"/>
  <c r="BC8" i="7"/>
  <c r="BC9" i="7"/>
  <c r="BC10" i="7"/>
  <c r="BC11" i="7"/>
  <c r="BC12" i="7"/>
  <c r="BC13" i="7"/>
  <c r="BB3" i="7"/>
  <c r="BB4" i="7"/>
  <c r="BB5" i="7"/>
  <c r="BB6" i="7"/>
  <c r="BB7" i="7"/>
  <c r="BB8" i="7"/>
  <c r="BB9" i="7"/>
  <c r="BB10" i="7"/>
  <c r="BB11" i="7"/>
  <c r="BB12" i="7"/>
  <c r="BB13" i="7"/>
  <c r="AV3" i="7"/>
  <c r="AV4" i="7"/>
  <c r="AV5" i="7"/>
  <c r="AV6" i="7"/>
  <c r="AV7" i="7"/>
  <c r="AV8" i="7"/>
  <c r="AV9" i="7"/>
  <c r="AV10" i="7"/>
  <c r="AV11" i="7"/>
  <c r="AV12" i="7"/>
  <c r="AV13" i="7"/>
  <c r="AU3" i="7"/>
  <c r="AU4" i="7"/>
  <c r="AU5" i="7"/>
  <c r="AU6" i="7"/>
  <c r="AU7" i="7"/>
  <c r="AU8" i="7"/>
  <c r="AU9" i="7"/>
  <c r="AU10" i="7"/>
  <c r="AU11" i="7"/>
  <c r="AU12" i="7"/>
  <c r="AU13" i="7"/>
  <c r="AO4" i="7"/>
  <c r="AO5" i="7"/>
  <c r="AO6" i="7"/>
  <c r="AO7" i="7"/>
  <c r="AO8" i="7"/>
  <c r="AO9" i="7"/>
  <c r="AO10" i="7"/>
  <c r="AO11" i="7"/>
  <c r="AO12" i="7"/>
  <c r="AO13" i="7"/>
  <c r="AO2" i="7"/>
  <c r="AN3" i="7"/>
  <c r="AN4" i="7"/>
  <c r="AN5" i="7"/>
  <c r="AN6" i="7"/>
  <c r="AN7" i="7"/>
  <c r="AN8" i="7"/>
  <c r="AN9" i="7"/>
  <c r="AN10" i="7"/>
  <c r="AN11" i="7"/>
  <c r="AN12" i="7"/>
  <c r="AN13" i="7"/>
  <c r="AH3" i="7"/>
  <c r="AH4" i="7"/>
  <c r="AH5" i="7"/>
  <c r="AH6" i="7"/>
  <c r="AH7" i="7"/>
  <c r="AH8" i="7"/>
  <c r="AH9" i="7"/>
  <c r="AH10" i="7"/>
  <c r="AH11" i="7"/>
  <c r="AH12" i="7"/>
  <c r="AH13" i="7"/>
  <c r="AH2" i="7"/>
  <c r="AG3" i="7"/>
  <c r="AG4" i="7"/>
  <c r="AG5" i="7"/>
  <c r="AG6" i="7"/>
  <c r="AG7" i="7"/>
  <c r="AG8" i="7"/>
  <c r="AG9" i="7"/>
  <c r="AG10" i="7"/>
  <c r="AG11" i="7"/>
  <c r="AG12" i="7"/>
  <c r="AG13" i="7"/>
  <c r="AA3" i="7"/>
  <c r="AA4" i="7"/>
  <c r="AA5" i="7"/>
  <c r="AA6" i="7"/>
  <c r="AA7" i="7"/>
  <c r="AA8" i="7"/>
  <c r="AA9" i="7"/>
  <c r="AA10" i="7"/>
  <c r="AA11" i="7"/>
  <c r="AA12" i="7"/>
  <c r="AA13" i="7"/>
  <c r="T3" i="7"/>
  <c r="T4" i="7"/>
  <c r="T5" i="7"/>
  <c r="T6" i="7"/>
  <c r="T7" i="7"/>
  <c r="T8" i="7"/>
  <c r="T9" i="7"/>
  <c r="T10" i="7"/>
  <c r="T11" i="7"/>
  <c r="T12" i="7"/>
  <c r="T13" i="7"/>
  <c r="T2" i="7"/>
  <c r="S3" i="7"/>
  <c r="S4" i="7"/>
  <c r="S5" i="7"/>
  <c r="S6" i="7"/>
  <c r="S7" i="7"/>
  <c r="S8" i="7"/>
  <c r="S9" i="7"/>
  <c r="S10" i="7"/>
  <c r="S11" i="7"/>
  <c r="S12" i="7"/>
  <c r="S13" i="7"/>
  <c r="M3" i="7"/>
  <c r="M4" i="7"/>
  <c r="M5" i="7"/>
  <c r="M6" i="7"/>
  <c r="M7" i="7"/>
  <c r="M8" i="7"/>
  <c r="M9" i="7"/>
  <c r="M10" i="7"/>
  <c r="M11" i="7"/>
  <c r="M12" i="7"/>
  <c r="M13" i="7"/>
  <c r="M2" i="7"/>
  <c r="F2" i="7"/>
  <c r="L3" i="7"/>
  <c r="L4" i="7"/>
  <c r="L5" i="7"/>
  <c r="L6" i="7"/>
  <c r="L7" i="7"/>
  <c r="L8" i="7"/>
  <c r="L9" i="7"/>
  <c r="L10" i="7"/>
  <c r="L11" i="7"/>
  <c r="L12" i="7"/>
  <c r="L13" i="7"/>
  <c r="E3" i="7"/>
  <c r="E4" i="7"/>
  <c r="E5" i="7"/>
  <c r="E6" i="7"/>
  <c r="E7" i="7"/>
  <c r="E8" i="7"/>
  <c r="E9" i="7"/>
  <c r="E10" i="7"/>
  <c r="E11" i="7"/>
  <c r="E12" i="7"/>
  <c r="E13" i="7"/>
  <c r="F7" i="7"/>
  <c r="F8" i="7"/>
  <c r="F9" i="7"/>
  <c r="F10" i="7"/>
  <c r="F11" i="7"/>
  <c r="F12" i="7"/>
  <c r="F13" i="7"/>
  <c r="F3" i="7"/>
  <c r="F4" i="7"/>
  <c r="F5" i="7"/>
  <c r="F6" i="7"/>
  <c r="L2" i="7"/>
  <c r="S2" i="7"/>
  <c r="H3" i="64" l="1"/>
  <c r="G4" i="64"/>
  <c r="F78" i="64"/>
  <c r="F77" i="64"/>
  <c r="F76" i="64"/>
  <c r="F75" i="64"/>
  <c r="F74" i="64"/>
  <c r="F78" i="63"/>
  <c r="F77" i="63"/>
  <c r="F76" i="63"/>
  <c r="F75" i="63"/>
  <c r="F74" i="63"/>
  <c r="H3" i="63"/>
  <c r="G4" i="63"/>
  <c r="F78" i="62"/>
  <c r="F77" i="62"/>
  <c r="F76" i="62"/>
  <c r="F75" i="62"/>
  <c r="F74" i="62"/>
  <c r="H3" i="62"/>
  <c r="G4" i="62"/>
  <c r="F78" i="61"/>
  <c r="F77" i="61"/>
  <c r="F76" i="61"/>
  <c r="F75" i="61"/>
  <c r="F74" i="61"/>
  <c r="H3" i="61"/>
  <c r="G4" i="61"/>
  <c r="F78" i="60"/>
  <c r="F77" i="60"/>
  <c r="F76" i="60"/>
  <c r="F75" i="60"/>
  <c r="F74" i="60"/>
  <c r="H3" i="60"/>
  <c r="G4" i="60"/>
  <c r="H3" i="59"/>
  <c r="G4" i="59"/>
  <c r="F78" i="59"/>
  <c r="F77" i="59"/>
  <c r="F76" i="59"/>
  <c r="F75" i="59"/>
  <c r="F74" i="59"/>
  <c r="F78" i="58"/>
  <c r="F77" i="58"/>
  <c r="F76" i="58"/>
  <c r="F75" i="58"/>
  <c r="F74" i="58"/>
  <c r="H3" i="58"/>
  <c r="G4" i="58"/>
  <c r="F78" i="57"/>
  <c r="F77" i="57"/>
  <c r="F76" i="57"/>
  <c r="F75" i="57"/>
  <c r="F74" i="57"/>
  <c r="H3" i="57"/>
  <c r="G4" i="57"/>
  <c r="F78" i="56"/>
  <c r="F77" i="56"/>
  <c r="F76" i="56"/>
  <c r="F75" i="56"/>
  <c r="F74" i="56"/>
  <c r="H3" i="56"/>
  <c r="G4" i="56"/>
  <c r="F78" i="55"/>
  <c r="F77" i="55"/>
  <c r="F76" i="55"/>
  <c r="F75" i="55"/>
  <c r="F74" i="55"/>
  <c r="H3" i="55"/>
  <c r="G4" i="55"/>
  <c r="F78" i="54"/>
  <c r="F77" i="54"/>
  <c r="F76" i="54"/>
  <c r="F75" i="54"/>
  <c r="F74" i="54"/>
  <c r="H3" i="54"/>
  <c r="G4" i="54"/>
  <c r="D1" i="42"/>
  <c r="B11" i="7"/>
  <c r="B12" i="7"/>
  <c r="B13" i="7"/>
  <c r="H4" i="64" l="1"/>
  <c r="I3" i="64"/>
  <c r="G78" i="64"/>
  <c r="G77" i="64"/>
  <c r="G76" i="64"/>
  <c r="G75" i="64"/>
  <c r="G74" i="64"/>
  <c r="G78" i="63"/>
  <c r="G77" i="63"/>
  <c r="G76" i="63"/>
  <c r="G75" i="63"/>
  <c r="G74" i="63"/>
  <c r="H4" i="63"/>
  <c r="I3" i="63"/>
  <c r="G78" i="62"/>
  <c r="G77" i="62"/>
  <c r="G76" i="62"/>
  <c r="G75" i="62"/>
  <c r="G74" i="62"/>
  <c r="H4" i="62"/>
  <c r="I3" i="62"/>
  <c r="G78" i="61"/>
  <c r="G77" i="61"/>
  <c r="G76" i="61"/>
  <c r="G75" i="61"/>
  <c r="G74" i="61"/>
  <c r="H4" i="61"/>
  <c r="I3" i="61"/>
  <c r="G78" i="60"/>
  <c r="G77" i="60"/>
  <c r="G76" i="60"/>
  <c r="G75" i="60"/>
  <c r="G74" i="60"/>
  <c r="H4" i="60"/>
  <c r="I3" i="60"/>
  <c r="H4" i="59"/>
  <c r="I3" i="59"/>
  <c r="G78" i="59"/>
  <c r="G77" i="59"/>
  <c r="G76" i="59"/>
  <c r="G75" i="59"/>
  <c r="G74" i="59"/>
  <c r="G78" i="58"/>
  <c r="G77" i="58"/>
  <c r="G76" i="58"/>
  <c r="G75" i="58"/>
  <c r="G74" i="58"/>
  <c r="I3" i="58"/>
  <c r="H4" i="58"/>
  <c r="G78" i="57"/>
  <c r="G77" i="57"/>
  <c r="G76" i="57"/>
  <c r="G75" i="57"/>
  <c r="G74" i="57"/>
  <c r="H4" i="57"/>
  <c r="I3" i="57"/>
  <c r="H4" i="56"/>
  <c r="I3" i="56"/>
  <c r="G78" i="56"/>
  <c r="G77" i="56"/>
  <c r="G76" i="56"/>
  <c r="G75" i="56"/>
  <c r="G74" i="56"/>
  <c r="G78" i="55"/>
  <c r="G77" i="55"/>
  <c r="G76" i="55"/>
  <c r="G75" i="55"/>
  <c r="G74" i="55"/>
  <c r="H4" i="55"/>
  <c r="I3" i="55"/>
  <c r="G78" i="54"/>
  <c r="G77" i="54"/>
  <c r="G76" i="54"/>
  <c r="G75" i="54"/>
  <c r="G74" i="54"/>
  <c r="H4" i="54"/>
  <c r="I3" i="54"/>
  <c r="CD13" i="7"/>
  <c r="CD12" i="7"/>
  <c r="CD11" i="7"/>
  <c r="BW13" i="7"/>
  <c r="BW12" i="7"/>
  <c r="BW11" i="7"/>
  <c r="BQ13" i="7"/>
  <c r="BP13" i="7"/>
  <c r="BQ12" i="7"/>
  <c r="BP12" i="7"/>
  <c r="BQ11" i="7"/>
  <c r="BP11" i="7"/>
  <c r="BI13" i="7"/>
  <c r="BI12" i="7"/>
  <c r="BI11" i="7"/>
  <c r="V13" i="7"/>
  <c r="V12" i="7"/>
  <c r="V11" i="7"/>
  <c r="A13" i="7"/>
  <c r="I4" i="64" l="1"/>
  <c r="J3" i="64"/>
  <c r="H78" i="64"/>
  <c r="H77" i="64"/>
  <c r="H76" i="64"/>
  <c r="H75" i="64"/>
  <c r="H74" i="64"/>
  <c r="I4" i="63"/>
  <c r="J3" i="63"/>
  <c r="H78" i="63"/>
  <c r="H77" i="63"/>
  <c r="H76" i="63"/>
  <c r="H75" i="63"/>
  <c r="H74" i="63"/>
  <c r="I4" i="62"/>
  <c r="J3" i="62"/>
  <c r="H78" i="62"/>
  <c r="H77" i="62"/>
  <c r="H76" i="62"/>
  <c r="H75" i="62"/>
  <c r="H74" i="62"/>
  <c r="I4" i="61"/>
  <c r="J3" i="61"/>
  <c r="H78" i="61"/>
  <c r="H77" i="61"/>
  <c r="H76" i="61"/>
  <c r="H75" i="61"/>
  <c r="H74" i="61"/>
  <c r="I4" i="60"/>
  <c r="J3" i="60"/>
  <c r="H78" i="60"/>
  <c r="H77" i="60"/>
  <c r="H76" i="60"/>
  <c r="H75" i="60"/>
  <c r="H74" i="60"/>
  <c r="I4" i="59"/>
  <c r="J3" i="59"/>
  <c r="H78" i="59"/>
  <c r="H77" i="59"/>
  <c r="H76" i="59"/>
  <c r="H75" i="59"/>
  <c r="H74" i="59"/>
  <c r="H78" i="58"/>
  <c r="H77" i="58"/>
  <c r="H76" i="58"/>
  <c r="H75" i="58"/>
  <c r="H74" i="58"/>
  <c r="I4" i="58"/>
  <c r="J3" i="58"/>
  <c r="I4" i="57"/>
  <c r="J3" i="57"/>
  <c r="H78" i="57"/>
  <c r="H77" i="57"/>
  <c r="H76" i="57"/>
  <c r="H75" i="57"/>
  <c r="H74" i="57"/>
  <c r="I4" i="56"/>
  <c r="J3" i="56"/>
  <c r="H78" i="56"/>
  <c r="H77" i="56"/>
  <c r="H76" i="56"/>
  <c r="H75" i="56"/>
  <c r="H74" i="56"/>
  <c r="I4" i="55"/>
  <c r="J3" i="55"/>
  <c r="H78" i="55"/>
  <c r="H77" i="55"/>
  <c r="H76" i="55"/>
  <c r="H75" i="55"/>
  <c r="H74" i="55"/>
  <c r="I4" i="54"/>
  <c r="J3" i="54"/>
  <c r="H78" i="54"/>
  <c r="H77" i="54"/>
  <c r="H76" i="54"/>
  <c r="H75" i="54"/>
  <c r="H74" i="54"/>
  <c r="CI13" i="7"/>
  <c r="CJ13" i="7"/>
  <c r="CI11" i="7"/>
  <c r="CJ11" i="7"/>
  <c r="CJ12" i="7"/>
  <c r="CI12" i="7"/>
  <c r="CC12" i="7"/>
  <c r="CB12" i="7"/>
  <c r="BZ13" i="7"/>
  <c r="CB13" i="7"/>
  <c r="CC13" i="7"/>
  <c r="CB11" i="7"/>
  <c r="CC11" i="7"/>
  <c r="BU11" i="7"/>
  <c r="BV11" i="7"/>
  <c r="BU12" i="7"/>
  <c r="BV12" i="7"/>
  <c r="BU13" i="7"/>
  <c r="BV13" i="7"/>
  <c r="BN11" i="7"/>
  <c r="BO11" i="7"/>
  <c r="BN12" i="7"/>
  <c r="BO12" i="7"/>
  <c r="BL13" i="7"/>
  <c r="BN13" i="7"/>
  <c r="BO13" i="7"/>
  <c r="BH13" i="7"/>
  <c r="BG13" i="7"/>
  <c r="BG11" i="7"/>
  <c r="BH11" i="7"/>
  <c r="BG12" i="7"/>
  <c r="BH12" i="7"/>
  <c r="BA12" i="7"/>
  <c r="AZ12" i="7"/>
  <c r="AX13" i="7"/>
  <c r="AZ13" i="7"/>
  <c r="BA13" i="7"/>
  <c r="AZ11" i="7"/>
  <c r="BA11" i="7"/>
  <c r="AS11" i="7"/>
  <c r="AT11" i="7"/>
  <c r="AS12" i="7"/>
  <c r="AT12" i="7"/>
  <c r="AT13" i="7"/>
  <c r="AS13" i="7"/>
  <c r="AL11" i="7"/>
  <c r="AM11" i="7"/>
  <c r="AL12" i="7"/>
  <c r="AM12" i="7"/>
  <c r="AJ13" i="7"/>
  <c r="AM13" i="7"/>
  <c r="AL13" i="7"/>
  <c r="AE13" i="7"/>
  <c r="AF13" i="7"/>
  <c r="AF11" i="7"/>
  <c r="AE11" i="7"/>
  <c r="AE12" i="7"/>
  <c r="AF12" i="7"/>
  <c r="AC13" i="7"/>
  <c r="BE13" i="7"/>
  <c r="CG13" i="7"/>
  <c r="O13" i="7"/>
  <c r="AQ13" i="7"/>
  <c r="BS13" i="7"/>
  <c r="CG12" i="7"/>
  <c r="CG11" i="7"/>
  <c r="BZ12" i="7"/>
  <c r="BZ11" i="7"/>
  <c r="BS12" i="7"/>
  <c r="BS11" i="7"/>
  <c r="BL12" i="7"/>
  <c r="BL11" i="7"/>
  <c r="BE12" i="7"/>
  <c r="BE11" i="7"/>
  <c r="AX12" i="7"/>
  <c r="AX11" i="7"/>
  <c r="AQ12" i="7"/>
  <c r="AQ11" i="7"/>
  <c r="AJ12" i="7"/>
  <c r="AJ11" i="7"/>
  <c r="AC12" i="7"/>
  <c r="AC11" i="7"/>
  <c r="O12" i="7"/>
  <c r="O11" i="7"/>
  <c r="Y12" i="7"/>
  <c r="X13" i="7"/>
  <c r="Y11" i="7"/>
  <c r="Y13" i="7"/>
  <c r="X11" i="7"/>
  <c r="X12" i="7"/>
  <c r="Q12" i="7"/>
  <c r="Q13" i="7"/>
  <c r="R13" i="7"/>
  <c r="Q11" i="7"/>
  <c r="R11" i="7"/>
  <c r="R12" i="7"/>
  <c r="K12" i="7"/>
  <c r="J11" i="7"/>
  <c r="K11" i="7"/>
  <c r="J13" i="7"/>
  <c r="K13" i="7"/>
  <c r="J12" i="7"/>
  <c r="A7" i="42"/>
  <c r="K3" i="64" l="1"/>
  <c r="J4" i="64"/>
  <c r="I78" i="64"/>
  <c r="I77" i="64"/>
  <c r="I76" i="64"/>
  <c r="I75" i="64"/>
  <c r="I74" i="64"/>
  <c r="K3" i="63"/>
  <c r="J4" i="63"/>
  <c r="I78" i="63"/>
  <c r="I77" i="63"/>
  <c r="I76" i="63"/>
  <c r="I75" i="63"/>
  <c r="I74" i="63"/>
  <c r="K3" i="62"/>
  <c r="J4" i="62"/>
  <c r="I78" i="62"/>
  <c r="I77" i="62"/>
  <c r="I76" i="62"/>
  <c r="I75" i="62"/>
  <c r="I74" i="62"/>
  <c r="K3" i="61"/>
  <c r="J4" i="61"/>
  <c r="I78" i="61"/>
  <c r="I77" i="61"/>
  <c r="I76" i="61"/>
  <c r="I75" i="61"/>
  <c r="I74" i="61"/>
  <c r="K3" i="60"/>
  <c r="J4" i="60"/>
  <c r="I78" i="60"/>
  <c r="I77" i="60"/>
  <c r="I76" i="60"/>
  <c r="I75" i="60"/>
  <c r="I74" i="60"/>
  <c r="K3" i="59"/>
  <c r="J4" i="59"/>
  <c r="I78" i="59"/>
  <c r="I77" i="59"/>
  <c r="I76" i="59"/>
  <c r="I75" i="59"/>
  <c r="I74" i="59"/>
  <c r="J4" i="58"/>
  <c r="K3" i="58"/>
  <c r="I78" i="58"/>
  <c r="I77" i="58"/>
  <c r="I76" i="58"/>
  <c r="I75" i="58"/>
  <c r="I74" i="58"/>
  <c r="J4" i="57"/>
  <c r="K3" i="57"/>
  <c r="I78" i="57"/>
  <c r="I77" i="57"/>
  <c r="I76" i="57"/>
  <c r="I75" i="57"/>
  <c r="I74" i="57"/>
  <c r="K3" i="56"/>
  <c r="J4" i="56"/>
  <c r="I78" i="56"/>
  <c r="I77" i="56"/>
  <c r="I76" i="56"/>
  <c r="I75" i="56"/>
  <c r="I74" i="56"/>
  <c r="J4" i="55"/>
  <c r="K3" i="55"/>
  <c r="I78" i="55"/>
  <c r="I77" i="55"/>
  <c r="I76" i="55"/>
  <c r="I75" i="55"/>
  <c r="I74" i="55"/>
  <c r="K3" i="54"/>
  <c r="J4" i="54"/>
  <c r="I78" i="54"/>
  <c r="I77" i="54"/>
  <c r="I76" i="54"/>
  <c r="I75" i="54"/>
  <c r="I74" i="54"/>
  <c r="C3" i="20"/>
  <c r="C4" i="20" s="1"/>
  <c r="C76" i="20" s="1"/>
  <c r="AG84" i="20"/>
  <c r="AF84" i="20"/>
  <c r="AE84" i="20"/>
  <c r="AD84" i="20"/>
  <c r="AC84" i="20"/>
  <c r="AB84" i="20"/>
  <c r="AA84" i="20"/>
  <c r="Z84" i="20"/>
  <c r="Y84" i="20"/>
  <c r="X84" i="20"/>
  <c r="W84" i="20"/>
  <c r="V84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AG83" i="20"/>
  <c r="AF83" i="20"/>
  <c r="AE83" i="20"/>
  <c r="AD83" i="20"/>
  <c r="AC83" i="20"/>
  <c r="AB83" i="20"/>
  <c r="AA83" i="20"/>
  <c r="Z83" i="20"/>
  <c r="Y83" i="20"/>
  <c r="X83" i="20"/>
  <c r="W83" i="20"/>
  <c r="V83" i="20"/>
  <c r="U83" i="20"/>
  <c r="T83" i="20"/>
  <c r="S83" i="20"/>
  <c r="R83" i="20"/>
  <c r="Q83" i="20"/>
  <c r="P83" i="20"/>
  <c r="O83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AG82" i="20"/>
  <c r="AF82" i="20"/>
  <c r="AE82" i="20"/>
  <c r="AD82" i="20"/>
  <c r="AC82" i="20"/>
  <c r="AB82" i="20"/>
  <c r="AA82" i="20"/>
  <c r="Z82" i="20"/>
  <c r="Y82" i="20"/>
  <c r="X82" i="20"/>
  <c r="W82" i="20"/>
  <c r="V82" i="20"/>
  <c r="U82" i="20"/>
  <c r="T82" i="20"/>
  <c r="S82" i="20"/>
  <c r="R82" i="20"/>
  <c r="Q82" i="20"/>
  <c r="P82" i="20"/>
  <c r="O82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AG81" i="20"/>
  <c r="AF81" i="20"/>
  <c r="AE81" i="20"/>
  <c r="AD81" i="20"/>
  <c r="AC81" i="20"/>
  <c r="AB81" i="20"/>
  <c r="AA81" i="20"/>
  <c r="Z81" i="20"/>
  <c r="Y81" i="20"/>
  <c r="X81" i="20"/>
  <c r="W81" i="20"/>
  <c r="V81" i="20"/>
  <c r="U81" i="20"/>
  <c r="T81" i="20"/>
  <c r="S81" i="20"/>
  <c r="S26" i="20" s="1"/>
  <c r="R81" i="20"/>
  <c r="Q81" i="20"/>
  <c r="P81" i="20"/>
  <c r="O81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C26" i="20" s="1"/>
  <c r="B81" i="20"/>
  <c r="AG80" i="20"/>
  <c r="AF80" i="20"/>
  <c r="AE80" i="20"/>
  <c r="AD80" i="20"/>
  <c r="AC80" i="20"/>
  <c r="AB80" i="20"/>
  <c r="AA80" i="20"/>
  <c r="AA22" i="20" s="1"/>
  <c r="Z80" i="20"/>
  <c r="Y80" i="20"/>
  <c r="X80" i="20"/>
  <c r="W80" i="20"/>
  <c r="V80" i="20"/>
  <c r="U80" i="20"/>
  <c r="T80" i="20"/>
  <c r="S80" i="20"/>
  <c r="S22" i="20" s="1"/>
  <c r="R80" i="20"/>
  <c r="Q80" i="20"/>
  <c r="P80" i="20"/>
  <c r="O80" i="20"/>
  <c r="N80" i="20"/>
  <c r="M80" i="20"/>
  <c r="L80" i="20"/>
  <c r="K80" i="20"/>
  <c r="K22" i="20" s="1"/>
  <c r="J80" i="20"/>
  <c r="I80" i="20"/>
  <c r="H80" i="20"/>
  <c r="G80" i="20"/>
  <c r="F80" i="20"/>
  <c r="E80" i="20"/>
  <c r="D80" i="20"/>
  <c r="C80" i="20"/>
  <c r="C22" i="20" s="1"/>
  <c r="B80" i="20"/>
  <c r="B78" i="20"/>
  <c r="B77" i="20"/>
  <c r="B76" i="20"/>
  <c r="B75" i="20"/>
  <c r="AG72" i="20"/>
  <c r="AF72" i="20"/>
  <c r="AE72" i="20"/>
  <c r="AD72" i="20"/>
  <c r="AC72" i="20"/>
  <c r="AB72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AG68" i="20"/>
  <c r="AF68" i="20"/>
  <c r="AE68" i="20"/>
  <c r="AD68" i="20"/>
  <c r="AC68" i="20"/>
  <c r="AB68" i="20"/>
  <c r="AA68" i="20"/>
  <c r="Z68" i="20"/>
  <c r="Z22" i="20" s="1"/>
  <c r="Y68" i="20"/>
  <c r="X68" i="20"/>
  <c r="W68" i="20"/>
  <c r="V68" i="20"/>
  <c r="U68" i="20"/>
  <c r="T68" i="20"/>
  <c r="S68" i="20"/>
  <c r="R68" i="20"/>
  <c r="R22" i="20" s="1"/>
  <c r="Q68" i="20"/>
  <c r="P68" i="20"/>
  <c r="O68" i="20"/>
  <c r="N68" i="20"/>
  <c r="M68" i="20"/>
  <c r="L68" i="20"/>
  <c r="K68" i="20"/>
  <c r="J68" i="20"/>
  <c r="J22" i="20" s="1"/>
  <c r="I68" i="20"/>
  <c r="H68" i="20"/>
  <c r="G68" i="20"/>
  <c r="F68" i="20"/>
  <c r="E68" i="20"/>
  <c r="D68" i="20"/>
  <c r="C68" i="20"/>
  <c r="B66" i="20"/>
  <c r="B65" i="20"/>
  <c r="B64" i="20"/>
  <c r="B63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A35" i="20"/>
  <c r="A37" i="20" s="1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A31" i="20"/>
  <c r="A32" i="20" s="1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A27" i="20"/>
  <c r="A29" i="20" s="1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A23" i="20"/>
  <c r="A25" i="20" s="1"/>
  <c r="AG22" i="20"/>
  <c r="AF22" i="20"/>
  <c r="AE22" i="20"/>
  <c r="AD22" i="20"/>
  <c r="AC22" i="20"/>
  <c r="AB22" i="20"/>
  <c r="Y22" i="20"/>
  <c r="X22" i="20"/>
  <c r="W22" i="20"/>
  <c r="V22" i="20"/>
  <c r="U22" i="20"/>
  <c r="T22" i="20"/>
  <c r="Q22" i="20"/>
  <c r="P22" i="20"/>
  <c r="O22" i="20"/>
  <c r="N22" i="20"/>
  <c r="M22" i="20"/>
  <c r="L22" i="20"/>
  <c r="I22" i="20"/>
  <c r="H22" i="20"/>
  <c r="G22" i="20"/>
  <c r="F22" i="20"/>
  <c r="E22" i="20"/>
  <c r="D22" i="20"/>
  <c r="A16" i="20"/>
  <c r="A15" i="20"/>
  <c r="A14" i="20"/>
  <c r="A13" i="20"/>
  <c r="A12" i="20"/>
  <c r="A11" i="20"/>
  <c r="A10" i="20"/>
  <c r="A9" i="20"/>
  <c r="A8" i="20"/>
  <c r="A7" i="20"/>
  <c r="A6" i="20"/>
  <c r="A5" i="20"/>
  <c r="C7" i="42"/>
  <c r="A8" i="42"/>
  <c r="B7" i="42"/>
  <c r="F7" i="42"/>
  <c r="J78" i="64" l="1"/>
  <c r="J77" i="64"/>
  <c r="J76" i="64"/>
  <c r="J75" i="64"/>
  <c r="J74" i="64"/>
  <c r="K4" i="64"/>
  <c r="L3" i="64"/>
  <c r="J78" i="63"/>
  <c r="J77" i="63"/>
  <c r="J76" i="63"/>
  <c r="J75" i="63"/>
  <c r="J74" i="63"/>
  <c r="L3" i="63"/>
  <c r="K4" i="63"/>
  <c r="J78" i="62"/>
  <c r="J77" i="62"/>
  <c r="J76" i="62"/>
  <c r="J75" i="62"/>
  <c r="J74" i="62"/>
  <c r="K4" i="62"/>
  <c r="L3" i="62"/>
  <c r="J78" i="61"/>
  <c r="J77" i="61"/>
  <c r="J76" i="61"/>
  <c r="J75" i="61"/>
  <c r="J74" i="61"/>
  <c r="L3" i="61"/>
  <c r="K4" i="61"/>
  <c r="J78" i="60"/>
  <c r="J77" i="60"/>
  <c r="J76" i="60"/>
  <c r="J75" i="60"/>
  <c r="J74" i="60"/>
  <c r="K4" i="60"/>
  <c r="L3" i="60"/>
  <c r="J78" i="59"/>
  <c r="J77" i="59"/>
  <c r="J76" i="59"/>
  <c r="J75" i="59"/>
  <c r="J74" i="59"/>
  <c r="K4" i="59"/>
  <c r="L3" i="59"/>
  <c r="L3" i="58"/>
  <c r="K4" i="58"/>
  <c r="J77" i="58"/>
  <c r="J76" i="58"/>
  <c r="J75" i="58"/>
  <c r="J74" i="58"/>
  <c r="J78" i="58"/>
  <c r="L3" i="57"/>
  <c r="K4" i="57"/>
  <c r="J76" i="57"/>
  <c r="J75" i="57"/>
  <c r="J77" i="57"/>
  <c r="J78" i="57"/>
  <c r="J74" i="57"/>
  <c r="J78" i="56"/>
  <c r="J77" i="56"/>
  <c r="J76" i="56"/>
  <c r="J75" i="56"/>
  <c r="J74" i="56"/>
  <c r="K4" i="56"/>
  <c r="L3" i="56"/>
  <c r="L3" i="55"/>
  <c r="K4" i="55"/>
  <c r="J78" i="55"/>
  <c r="J77" i="55"/>
  <c r="J76" i="55"/>
  <c r="J75" i="55"/>
  <c r="J74" i="55"/>
  <c r="J77" i="54"/>
  <c r="J76" i="54"/>
  <c r="J75" i="54"/>
  <c r="J74" i="54"/>
  <c r="J78" i="54"/>
  <c r="L3" i="54"/>
  <c r="K4" i="54"/>
  <c r="D7" i="42"/>
  <c r="E7" i="42" s="1"/>
  <c r="C1" i="20"/>
  <c r="D3" i="20"/>
  <c r="D4" i="20" s="1"/>
  <c r="A33" i="20"/>
  <c r="A36" i="20"/>
  <c r="C75" i="20"/>
  <c r="C78" i="20"/>
  <c r="A24" i="20"/>
  <c r="C77" i="20"/>
  <c r="A28" i="20"/>
  <c r="C74" i="20"/>
  <c r="A12" i="7"/>
  <c r="B8" i="42"/>
  <c r="C8" i="42"/>
  <c r="F8" i="42"/>
  <c r="A9" i="42"/>
  <c r="K78" i="64" l="1"/>
  <c r="K76" i="64"/>
  <c r="K74" i="64"/>
  <c r="K77" i="64"/>
  <c r="K75" i="64"/>
  <c r="L4" i="64"/>
  <c r="M3" i="64"/>
  <c r="K78" i="63"/>
  <c r="K77" i="63"/>
  <c r="K76" i="63"/>
  <c r="K75" i="63"/>
  <c r="K74" i="63"/>
  <c r="M3" i="63"/>
  <c r="L4" i="63"/>
  <c r="L4" i="62"/>
  <c r="M3" i="62"/>
  <c r="K77" i="62"/>
  <c r="K74" i="62"/>
  <c r="K78" i="62"/>
  <c r="K75" i="62"/>
  <c r="K76" i="62"/>
  <c r="K77" i="61"/>
  <c r="K74" i="61"/>
  <c r="K78" i="61"/>
  <c r="K76" i="61"/>
  <c r="K75" i="61"/>
  <c r="M3" i="61"/>
  <c r="L4" i="61"/>
  <c r="M3" i="60"/>
  <c r="L4" i="60"/>
  <c r="K78" i="60"/>
  <c r="K77" i="60"/>
  <c r="K76" i="60"/>
  <c r="K75" i="60"/>
  <c r="K74" i="60"/>
  <c r="M3" i="59"/>
  <c r="L4" i="59"/>
  <c r="K77" i="59"/>
  <c r="K76" i="59"/>
  <c r="K78" i="59"/>
  <c r="K75" i="59"/>
  <c r="K74" i="59"/>
  <c r="K78" i="58"/>
  <c r="K77" i="58"/>
  <c r="K76" i="58"/>
  <c r="K75" i="58"/>
  <c r="K74" i="58"/>
  <c r="M3" i="58"/>
  <c r="L4" i="58"/>
  <c r="K78" i="57"/>
  <c r="K77" i="57"/>
  <c r="K76" i="57"/>
  <c r="K75" i="57"/>
  <c r="K74" i="57"/>
  <c r="M3" i="57"/>
  <c r="L4" i="57"/>
  <c r="M3" i="56"/>
  <c r="L4" i="56"/>
  <c r="K75" i="56"/>
  <c r="K78" i="56"/>
  <c r="K76" i="56"/>
  <c r="K74" i="56"/>
  <c r="K77" i="56"/>
  <c r="K75" i="55"/>
  <c r="K78" i="55"/>
  <c r="K77" i="55"/>
  <c r="K76" i="55"/>
  <c r="K74" i="55"/>
  <c r="M3" i="55"/>
  <c r="L4" i="55"/>
  <c r="K78" i="54"/>
  <c r="K77" i="54"/>
  <c r="K76" i="54"/>
  <c r="K75" i="54"/>
  <c r="K74" i="54"/>
  <c r="M3" i="54"/>
  <c r="L4" i="54"/>
  <c r="D8" i="42"/>
  <c r="E8" i="42" s="1"/>
  <c r="E3" i="20"/>
  <c r="E4" i="20" s="1"/>
  <c r="D78" i="20"/>
  <c r="D77" i="20"/>
  <c r="D76" i="20"/>
  <c r="D75" i="20"/>
  <c r="D74" i="20"/>
  <c r="A10" i="42"/>
  <c r="C9" i="42"/>
  <c r="B9" i="42"/>
  <c r="F9" i="42"/>
  <c r="N3" i="64" l="1"/>
  <c r="M4" i="64"/>
  <c r="L78" i="64"/>
  <c r="L77" i="64"/>
  <c r="L76" i="64"/>
  <c r="L75" i="64"/>
  <c r="L74" i="64"/>
  <c r="L78" i="63"/>
  <c r="L77" i="63"/>
  <c r="L76" i="63"/>
  <c r="L75" i="63"/>
  <c r="L74" i="63"/>
  <c r="N3" i="63"/>
  <c r="M4" i="63"/>
  <c r="N3" i="62"/>
  <c r="M4" i="62"/>
  <c r="L78" i="62"/>
  <c r="L77" i="62"/>
  <c r="L76" i="62"/>
  <c r="L75" i="62"/>
  <c r="L74" i="62"/>
  <c r="L78" i="61"/>
  <c r="L77" i="61"/>
  <c r="L76" i="61"/>
  <c r="L75" i="61"/>
  <c r="L74" i="61"/>
  <c r="N3" i="61"/>
  <c r="M4" i="61"/>
  <c r="N3" i="60"/>
  <c r="M4" i="60"/>
  <c r="L78" i="60"/>
  <c r="L77" i="60"/>
  <c r="L76" i="60"/>
  <c r="L75" i="60"/>
  <c r="L74" i="60"/>
  <c r="L78" i="59"/>
  <c r="L77" i="59"/>
  <c r="L76" i="59"/>
  <c r="L75" i="59"/>
  <c r="L74" i="59"/>
  <c r="N3" i="59"/>
  <c r="M4" i="59"/>
  <c r="L78" i="58"/>
  <c r="L77" i="58"/>
  <c r="L76" i="58"/>
  <c r="L75" i="58"/>
  <c r="L74" i="58"/>
  <c r="N3" i="58"/>
  <c r="M4" i="58"/>
  <c r="L78" i="57"/>
  <c r="L77" i="57"/>
  <c r="L76" i="57"/>
  <c r="L75" i="57"/>
  <c r="L74" i="57"/>
  <c r="N3" i="57"/>
  <c r="M4" i="57"/>
  <c r="L78" i="56"/>
  <c r="L77" i="56"/>
  <c r="L76" i="56"/>
  <c r="L75" i="56"/>
  <c r="L74" i="56"/>
  <c r="N3" i="56"/>
  <c r="M4" i="56"/>
  <c r="L78" i="55"/>
  <c r="L77" i="55"/>
  <c r="L76" i="55"/>
  <c r="L75" i="55"/>
  <c r="L74" i="55"/>
  <c r="N3" i="55"/>
  <c r="M4" i="55"/>
  <c r="L78" i="54"/>
  <c r="L77" i="54"/>
  <c r="L76" i="54"/>
  <c r="L75" i="54"/>
  <c r="L74" i="54"/>
  <c r="N3" i="54"/>
  <c r="M4" i="54"/>
  <c r="D9" i="42"/>
  <c r="E9" i="42" s="1"/>
  <c r="F3" i="20"/>
  <c r="F4" i="20" s="1"/>
  <c r="G3" i="20"/>
  <c r="G4" i="20" s="1"/>
  <c r="E78" i="20"/>
  <c r="E77" i="20"/>
  <c r="E76" i="20"/>
  <c r="E75" i="20"/>
  <c r="E74" i="20"/>
  <c r="H12" i="7"/>
  <c r="I12" i="7" s="1"/>
  <c r="P12" i="7" s="1"/>
  <c r="W12" i="7" s="1"/>
  <c r="AD12" i="7" s="1"/>
  <c r="AK12" i="7" s="1"/>
  <c r="AR12" i="7" s="1"/>
  <c r="AY12" i="7" s="1"/>
  <c r="BF12" i="7" s="1"/>
  <c r="BM12" i="7" s="1"/>
  <c r="BT12" i="7" s="1"/>
  <c r="CA12" i="7" s="1"/>
  <c r="CH12" i="7" s="1"/>
  <c r="B10" i="42"/>
  <c r="C10" i="42"/>
  <c r="F10" i="42"/>
  <c r="A11" i="42"/>
  <c r="M78" i="64" l="1"/>
  <c r="M77" i="64"/>
  <c r="M76" i="64"/>
  <c r="M75" i="64"/>
  <c r="M74" i="64"/>
  <c r="O3" i="64"/>
  <c r="N4" i="64"/>
  <c r="M78" i="63"/>
  <c r="M77" i="63"/>
  <c r="M76" i="63"/>
  <c r="M75" i="63"/>
  <c r="M74" i="63"/>
  <c r="O3" i="63"/>
  <c r="N4" i="63"/>
  <c r="M78" i="62"/>
  <c r="M77" i="62"/>
  <c r="M76" i="62"/>
  <c r="M75" i="62"/>
  <c r="M74" i="62"/>
  <c r="O3" i="62"/>
  <c r="N4" i="62"/>
  <c r="M78" i="61"/>
  <c r="M77" i="61"/>
  <c r="M76" i="61"/>
  <c r="M75" i="61"/>
  <c r="M74" i="61"/>
  <c r="O3" i="61"/>
  <c r="N4" i="61"/>
  <c r="M78" i="60"/>
  <c r="M77" i="60"/>
  <c r="M76" i="60"/>
  <c r="M75" i="60"/>
  <c r="M74" i="60"/>
  <c r="O3" i="60"/>
  <c r="N4" i="60"/>
  <c r="M78" i="59"/>
  <c r="M77" i="59"/>
  <c r="M76" i="59"/>
  <c r="M75" i="59"/>
  <c r="M74" i="59"/>
  <c r="O3" i="59"/>
  <c r="N4" i="59"/>
  <c r="M78" i="58"/>
  <c r="M77" i="58"/>
  <c r="M76" i="58"/>
  <c r="M75" i="58"/>
  <c r="M74" i="58"/>
  <c r="O3" i="58"/>
  <c r="N4" i="58"/>
  <c r="M78" i="57"/>
  <c r="M77" i="57"/>
  <c r="M76" i="57"/>
  <c r="M75" i="57"/>
  <c r="M74" i="57"/>
  <c r="O3" i="57"/>
  <c r="N4" i="57"/>
  <c r="M78" i="56"/>
  <c r="M77" i="56"/>
  <c r="M76" i="56"/>
  <c r="M75" i="56"/>
  <c r="M74" i="56"/>
  <c r="O3" i="56"/>
  <c r="N4" i="56"/>
  <c r="M78" i="55"/>
  <c r="M77" i="55"/>
  <c r="M76" i="55"/>
  <c r="M75" i="55"/>
  <c r="M74" i="55"/>
  <c r="O3" i="55"/>
  <c r="N4" i="55"/>
  <c r="M78" i="54"/>
  <c r="M77" i="54"/>
  <c r="M76" i="54"/>
  <c r="M75" i="54"/>
  <c r="M74" i="54"/>
  <c r="O3" i="54"/>
  <c r="N4" i="54"/>
  <c r="D10" i="42"/>
  <c r="E10" i="42" s="1"/>
  <c r="F78" i="20"/>
  <c r="F77" i="20"/>
  <c r="F76" i="20"/>
  <c r="F75" i="20"/>
  <c r="F74" i="20"/>
  <c r="H3" i="20"/>
  <c r="H4" i="20" s="1"/>
  <c r="B11" i="42"/>
  <c r="C11" i="42"/>
  <c r="A12" i="42"/>
  <c r="F11" i="42"/>
  <c r="P3" i="64" l="1"/>
  <c r="O4" i="64"/>
  <c r="N78" i="64"/>
  <c r="N77" i="64"/>
  <c r="N76" i="64"/>
  <c r="N75" i="64"/>
  <c r="N74" i="64"/>
  <c r="N78" i="63"/>
  <c r="N77" i="63"/>
  <c r="N76" i="63"/>
  <c r="N75" i="63"/>
  <c r="N74" i="63"/>
  <c r="P3" i="63"/>
  <c r="O4" i="63"/>
  <c r="N78" i="62"/>
  <c r="N77" i="62"/>
  <c r="N76" i="62"/>
  <c r="N75" i="62"/>
  <c r="N74" i="62"/>
  <c r="P3" i="62"/>
  <c r="O4" i="62"/>
  <c r="N78" i="61"/>
  <c r="N77" i="61"/>
  <c r="N76" i="61"/>
  <c r="N75" i="61"/>
  <c r="N74" i="61"/>
  <c r="P3" i="61"/>
  <c r="O4" i="61"/>
  <c r="N78" i="60"/>
  <c r="N77" i="60"/>
  <c r="N76" i="60"/>
  <c r="N75" i="60"/>
  <c r="N74" i="60"/>
  <c r="P3" i="60"/>
  <c r="O4" i="60"/>
  <c r="N78" i="59"/>
  <c r="N77" i="59"/>
  <c r="N76" i="59"/>
  <c r="N75" i="59"/>
  <c r="N74" i="59"/>
  <c r="P3" i="59"/>
  <c r="O4" i="59"/>
  <c r="N78" i="58"/>
  <c r="N77" i="58"/>
  <c r="N76" i="58"/>
  <c r="N75" i="58"/>
  <c r="N74" i="58"/>
  <c r="P3" i="58"/>
  <c r="O4" i="58"/>
  <c r="N78" i="57"/>
  <c r="N77" i="57"/>
  <c r="N76" i="57"/>
  <c r="N75" i="57"/>
  <c r="N74" i="57"/>
  <c r="P3" i="57"/>
  <c r="O4" i="57"/>
  <c r="N78" i="56"/>
  <c r="N77" i="56"/>
  <c r="N76" i="56"/>
  <c r="N75" i="56"/>
  <c r="N74" i="56"/>
  <c r="P3" i="56"/>
  <c r="O4" i="56"/>
  <c r="N78" i="55"/>
  <c r="N77" i="55"/>
  <c r="N76" i="55"/>
  <c r="N75" i="55"/>
  <c r="N74" i="55"/>
  <c r="P3" i="55"/>
  <c r="O4" i="55"/>
  <c r="N78" i="54"/>
  <c r="N77" i="54"/>
  <c r="N76" i="54"/>
  <c r="N75" i="54"/>
  <c r="N74" i="54"/>
  <c r="P3" i="54"/>
  <c r="O4" i="54"/>
  <c r="D11" i="42"/>
  <c r="E11" i="42" s="1"/>
  <c r="G78" i="20"/>
  <c r="G77" i="20"/>
  <c r="G76" i="20"/>
  <c r="G75" i="20"/>
  <c r="G74" i="20"/>
  <c r="I3" i="20"/>
  <c r="I4" i="20" s="1"/>
  <c r="A13" i="42"/>
  <c r="B12" i="42"/>
  <c r="C12" i="42"/>
  <c r="F12" i="42"/>
  <c r="O78" i="64" l="1"/>
  <c r="O77" i="64"/>
  <c r="O76" i="64"/>
  <c r="O75" i="64"/>
  <c r="O74" i="64"/>
  <c r="P4" i="64"/>
  <c r="Q3" i="64"/>
  <c r="O78" i="63"/>
  <c r="O77" i="63"/>
  <c r="O76" i="63"/>
  <c r="O75" i="63"/>
  <c r="O74" i="63"/>
  <c r="P4" i="63"/>
  <c r="Q3" i="63"/>
  <c r="O78" i="62"/>
  <c r="O77" i="62"/>
  <c r="O76" i="62"/>
  <c r="O75" i="62"/>
  <c r="O74" i="62"/>
  <c r="P4" i="62"/>
  <c r="Q3" i="62"/>
  <c r="O78" i="61"/>
  <c r="O77" i="61"/>
  <c r="O76" i="61"/>
  <c r="O75" i="61"/>
  <c r="O74" i="61"/>
  <c r="P4" i="61"/>
  <c r="Q3" i="61"/>
  <c r="O78" i="60"/>
  <c r="O77" i="60"/>
  <c r="O76" i="60"/>
  <c r="O75" i="60"/>
  <c r="O74" i="60"/>
  <c r="P4" i="60"/>
  <c r="Q3" i="60"/>
  <c r="O78" i="59"/>
  <c r="O77" i="59"/>
  <c r="O76" i="59"/>
  <c r="O75" i="59"/>
  <c r="O74" i="59"/>
  <c r="P4" i="59"/>
  <c r="Q3" i="59"/>
  <c r="O78" i="58"/>
  <c r="O77" i="58"/>
  <c r="O76" i="58"/>
  <c r="O75" i="58"/>
  <c r="O74" i="58"/>
  <c r="P4" i="58"/>
  <c r="Q3" i="58"/>
  <c r="O78" i="57"/>
  <c r="O77" i="57"/>
  <c r="O76" i="57"/>
  <c r="O75" i="57"/>
  <c r="O74" i="57"/>
  <c r="P4" i="57"/>
  <c r="Q3" i="57"/>
  <c r="O78" i="56"/>
  <c r="O77" i="56"/>
  <c r="O76" i="56"/>
  <c r="O75" i="56"/>
  <c r="O74" i="56"/>
  <c r="P4" i="56"/>
  <c r="Q3" i="56"/>
  <c r="O78" i="55"/>
  <c r="O77" i="55"/>
  <c r="O76" i="55"/>
  <c r="O75" i="55"/>
  <c r="O74" i="55"/>
  <c r="P4" i="55"/>
  <c r="Q3" i="55"/>
  <c r="O78" i="54"/>
  <c r="O77" i="54"/>
  <c r="O76" i="54"/>
  <c r="O75" i="54"/>
  <c r="O74" i="54"/>
  <c r="P4" i="54"/>
  <c r="Q3" i="54"/>
  <c r="D12" i="42"/>
  <c r="E12" i="42" s="1"/>
  <c r="H78" i="20"/>
  <c r="H77" i="20"/>
  <c r="H76" i="20"/>
  <c r="H75" i="20"/>
  <c r="H74" i="20"/>
  <c r="J3" i="20"/>
  <c r="J4" i="20" s="1"/>
  <c r="B13" i="42"/>
  <c r="F13" i="42"/>
  <c r="C13" i="42"/>
  <c r="A14" i="42"/>
  <c r="Q4" i="64" l="1"/>
  <c r="R3" i="64"/>
  <c r="P78" i="64"/>
  <c r="P77" i="64"/>
  <c r="P76" i="64"/>
  <c r="P75" i="64"/>
  <c r="P74" i="64"/>
  <c r="Q4" i="63"/>
  <c r="R3" i="63"/>
  <c r="P78" i="63"/>
  <c r="P77" i="63"/>
  <c r="P76" i="63"/>
  <c r="P75" i="63"/>
  <c r="P74" i="63"/>
  <c r="Q4" i="62"/>
  <c r="R3" i="62"/>
  <c r="P78" i="62"/>
  <c r="P77" i="62"/>
  <c r="P76" i="62"/>
  <c r="P75" i="62"/>
  <c r="P74" i="62"/>
  <c r="Q4" i="61"/>
  <c r="R3" i="61"/>
  <c r="P78" i="61"/>
  <c r="P77" i="61"/>
  <c r="P76" i="61"/>
  <c r="P75" i="61"/>
  <c r="P74" i="61"/>
  <c r="Q4" i="60"/>
  <c r="R3" i="60"/>
  <c r="P78" i="60"/>
  <c r="P77" i="60"/>
  <c r="P76" i="60"/>
  <c r="P75" i="60"/>
  <c r="P74" i="60"/>
  <c r="Q4" i="59"/>
  <c r="R3" i="59"/>
  <c r="P78" i="59"/>
  <c r="P77" i="59"/>
  <c r="P76" i="59"/>
  <c r="P75" i="59"/>
  <c r="P74" i="59"/>
  <c r="Q4" i="58"/>
  <c r="R3" i="58"/>
  <c r="P78" i="58"/>
  <c r="P77" i="58"/>
  <c r="P76" i="58"/>
  <c r="P75" i="58"/>
  <c r="P74" i="58"/>
  <c r="P78" i="57"/>
  <c r="P77" i="57"/>
  <c r="P76" i="57"/>
  <c r="P75" i="57"/>
  <c r="P74" i="57"/>
  <c r="Q4" i="57"/>
  <c r="R3" i="57"/>
  <c r="Q4" i="56"/>
  <c r="R3" i="56"/>
  <c r="P78" i="56"/>
  <c r="P77" i="56"/>
  <c r="P76" i="56"/>
  <c r="P75" i="56"/>
  <c r="P74" i="56"/>
  <c r="Q4" i="55"/>
  <c r="R3" i="55"/>
  <c r="P78" i="55"/>
  <c r="P77" i="55"/>
  <c r="P76" i="55"/>
  <c r="P75" i="55"/>
  <c r="P74" i="55"/>
  <c r="Q4" i="54"/>
  <c r="R3" i="54"/>
  <c r="P78" i="54"/>
  <c r="P77" i="54"/>
  <c r="P76" i="54"/>
  <c r="P75" i="54"/>
  <c r="P74" i="54"/>
  <c r="D13" i="42"/>
  <c r="E13" i="42" s="1"/>
  <c r="I78" i="20"/>
  <c r="I77" i="20"/>
  <c r="I76" i="20"/>
  <c r="I75" i="20"/>
  <c r="I74" i="20"/>
  <c r="K3" i="20"/>
  <c r="K4" i="20" s="1"/>
  <c r="C14" i="42"/>
  <c r="B14" i="42"/>
  <c r="A15" i="42"/>
  <c r="F14" i="42"/>
  <c r="S3" i="64" l="1"/>
  <c r="R4" i="64"/>
  <c r="Q78" i="64"/>
  <c r="Q77" i="64"/>
  <c r="Q76" i="64"/>
  <c r="Q75" i="64"/>
  <c r="Q74" i="64"/>
  <c r="S3" i="63"/>
  <c r="R4" i="63"/>
  <c r="Q78" i="63"/>
  <c r="Q77" i="63"/>
  <c r="Q76" i="63"/>
  <c r="Q75" i="63"/>
  <c r="Q74" i="63"/>
  <c r="S3" i="62"/>
  <c r="R4" i="62"/>
  <c r="Q78" i="62"/>
  <c r="Q77" i="62"/>
  <c r="Q76" i="62"/>
  <c r="Q75" i="62"/>
  <c r="Q74" i="62"/>
  <c r="S3" i="61"/>
  <c r="R4" i="61"/>
  <c r="Q78" i="61"/>
  <c r="Q77" i="61"/>
  <c r="Q76" i="61"/>
  <c r="Q75" i="61"/>
  <c r="Q74" i="61"/>
  <c r="S3" i="60"/>
  <c r="R4" i="60"/>
  <c r="Q78" i="60"/>
  <c r="Q77" i="60"/>
  <c r="Q76" i="60"/>
  <c r="Q75" i="60"/>
  <c r="Q74" i="60"/>
  <c r="S3" i="59"/>
  <c r="R4" i="59"/>
  <c r="Q78" i="59"/>
  <c r="Q77" i="59"/>
  <c r="Q76" i="59"/>
  <c r="Q75" i="59"/>
  <c r="Q74" i="59"/>
  <c r="S3" i="58"/>
  <c r="R4" i="58"/>
  <c r="Q78" i="58"/>
  <c r="Q77" i="58"/>
  <c r="Q76" i="58"/>
  <c r="Q75" i="58"/>
  <c r="Q74" i="58"/>
  <c r="Q78" i="57"/>
  <c r="Q77" i="57"/>
  <c r="Q76" i="57"/>
  <c r="Q75" i="57"/>
  <c r="Q74" i="57"/>
  <c r="R4" i="57"/>
  <c r="S3" i="57"/>
  <c r="S3" i="56"/>
  <c r="R4" i="56"/>
  <c r="Q78" i="56"/>
  <c r="Q77" i="56"/>
  <c r="Q76" i="56"/>
  <c r="Q75" i="56"/>
  <c r="Q74" i="56"/>
  <c r="S3" i="55"/>
  <c r="R4" i="55"/>
  <c r="Q78" i="55"/>
  <c r="Q77" i="55"/>
  <c r="Q76" i="55"/>
  <c r="Q75" i="55"/>
  <c r="Q74" i="55"/>
  <c r="R4" i="54"/>
  <c r="S3" i="54"/>
  <c r="Q78" i="54"/>
  <c r="Q77" i="54"/>
  <c r="Q76" i="54"/>
  <c r="Q75" i="54"/>
  <c r="Q74" i="54"/>
  <c r="D14" i="42"/>
  <c r="E14" i="42" s="1"/>
  <c r="L3" i="20"/>
  <c r="L4" i="20" s="1"/>
  <c r="J78" i="20"/>
  <c r="J77" i="20"/>
  <c r="J76" i="20"/>
  <c r="J75" i="20"/>
  <c r="J74" i="20"/>
  <c r="F15" i="42"/>
  <c r="A16" i="42"/>
  <c r="C15" i="42"/>
  <c r="B15" i="42"/>
  <c r="R78" i="64" l="1"/>
  <c r="R77" i="64"/>
  <c r="R76" i="64"/>
  <c r="R75" i="64"/>
  <c r="R74" i="64"/>
  <c r="T3" i="64"/>
  <c r="S4" i="64"/>
  <c r="R78" i="63"/>
  <c r="R77" i="63"/>
  <c r="R76" i="63"/>
  <c r="R75" i="63"/>
  <c r="R74" i="63"/>
  <c r="T3" i="63"/>
  <c r="S4" i="63"/>
  <c r="R78" i="62"/>
  <c r="R77" i="62"/>
  <c r="R76" i="62"/>
  <c r="R75" i="62"/>
  <c r="R74" i="62"/>
  <c r="T3" i="62"/>
  <c r="S4" i="62"/>
  <c r="R78" i="61"/>
  <c r="R77" i="61"/>
  <c r="R76" i="61"/>
  <c r="R75" i="61"/>
  <c r="R74" i="61"/>
  <c r="S4" i="61"/>
  <c r="T3" i="61"/>
  <c r="R78" i="60"/>
  <c r="R77" i="60"/>
  <c r="R76" i="60"/>
  <c r="R75" i="60"/>
  <c r="R74" i="60"/>
  <c r="S4" i="60"/>
  <c r="T3" i="60"/>
  <c r="R78" i="59"/>
  <c r="R77" i="59"/>
  <c r="R76" i="59"/>
  <c r="R75" i="59"/>
  <c r="R74" i="59"/>
  <c r="T3" i="59"/>
  <c r="S4" i="59"/>
  <c r="R74" i="58"/>
  <c r="R75" i="58"/>
  <c r="R78" i="58"/>
  <c r="R77" i="58"/>
  <c r="R76" i="58"/>
  <c r="T3" i="58"/>
  <c r="S4" i="58"/>
  <c r="R76" i="57"/>
  <c r="R78" i="57"/>
  <c r="R74" i="57"/>
  <c r="R77" i="57"/>
  <c r="R75" i="57"/>
  <c r="T3" i="57"/>
  <c r="S4" i="57"/>
  <c r="R78" i="56"/>
  <c r="R77" i="56"/>
  <c r="R76" i="56"/>
  <c r="R75" i="56"/>
  <c r="R74" i="56"/>
  <c r="T3" i="56"/>
  <c r="S4" i="56"/>
  <c r="S4" i="55"/>
  <c r="T3" i="55"/>
  <c r="R78" i="55"/>
  <c r="R77" i="55"/>
  <c r="R76" i="55"/>
  <c r="R75" i="55"/>
  <c r="R74" i="55"/>
  <c r="T3" i="54"/>
  <c r="S4" i="54"/>
  <c r="R78" i="54"/>
  <c r="R77" i="54"/>
  <c r="R76" i="54"/>
  <c r="R75" i="54"/>
  <c r="R74" i="54"/>
  <c r="D15" i="42"/>
  <c r="E15" i="42" s="1"/>
  <c r="K74" i="20"/>
  <c r="K78" i="20"/>
  <c r="K75" i="20"/>
  <c r="K77" i="20"/>
  <c r="K76" i="20"/>
  <c r="M3" i="20"/>
  <c r="M4" i="20" s="1"/>
  <c r="A17" i="42"/>
  <c r="B16" i="42"/>
  <c r="F16" i="42"/>
  <c r="C16" i="42"/>
  <c r="S78" i="64" l="1"/>
  <c r="S75" i="64"/>
  <c r="S77" i="64"/>
  <c r="S74" i="64"/>
  <c r="S76" i="64"/>
  <c r="U3" i="64"/>
  <c r="T4" i="64"/>
  <c r="S76" i="63"/>
  <c r="S74" i="63"/>
  <c r="S75" i="63"/>
  <c r="S78" i="63"/>
  <c r="S77" i="63"/>
  <c r="T4" i="63"/>
  <c r="U3" i="63"/>
  <c r="S75" i="62"/>
  <c r="S78" i="62"/>
  <c r="S77" i="62"/>
  <c r="S76" i="62"/>
  <c r="S74" i="62"/>
  <c r="T4" i="62"/>
  <c r="U3" i="62"/>
  <c r="U3" i="61"/>
  <c r="T4" i="61"/>
  <c r="S75" i="61"/>
  <c r="S78" i="61"/>
  <c r="S74" i="61"/>
  <c r="S77" i="61"/>
  <c r="S76" i="61"/>
  <c r="U3" i="60"/>
  <c r="T4" i="60"/>
  <c r="S78" i="60"/>
  <c r="S77" i="60"/>
  <c r="S76" i="60"/>
  <c r="S75" i="60"/>
  <c r="S74" i="60"/>
  <c r="S75" i="59"/>
  <c r="S74" i="59"/>
  <c r="S78" i="59"/>
  <c r="S77" i="59"/>
  <c r="S76" i="59"/>
  <c r="U3" i="59"/>
  <c r="T4" i="59"/>
  <c r="S78" i="58"/>
  <c r="S77" i="58"/>
  <c r="S76" i="58"/>
  <c r="S75" i="58"/>
  <c r="S74" i="58"/>
  <c r="U3" i="58"/>
  <c r="T4" i="58"/>
  <c r="U3" i="57"/>
  <c r="T4" i="57"/>
  <c r="S78" i="57"/>
  <c r="S77" i="57"/>
  <c r="S76" i="57"/>
  <c r="S75" i="57"/>
  <c r="S74" i="57"/>
  <c r="S76" i="56"/>
  <c r="S74" i="56"/>
  <c r="S77" i="56"/>
  <c r="S78" i="56"/>
  <c r="S75" i="56"/>
  <c r="U3" i="56"/>
  <c r="T4" i="56"/>
  <c r="U3" i="55"/>
  <c r="T4" i="55"/>
  <c r="S77" i="55"/>
  <c r="S74" i="55"/>
  <c r="S76" i="55"/>
  <c r="S78" i="55"/>
  <c r="S75" i="55"/>
  <c r="S78" i="54"/>
  <c r="S77" i="54"/>
  <c r="S76" i="54"/>
  <c r="S75" i="54"/>
  <c r="S74" i="54"/>
  <c r="U3" i="54"/>
  <c r="T4" i="54"/>
  <c r="D16" i="42"/>
  <c r="E16" i="42" s="1"/>
  <c r="N3" i="20"/>
  <c r="N4" i="20" s="1"/>
  <c r="L78" i="20"/>
  <c r="L77" i="20"/>
  <c r="L76" i="20"/>
  <c r="L75" i="20"/>
  <c r="L74" i="20"/>
  <c r="B17" i="42"/>
  <c r="F17" i="42"/>
  <c r="C17" i="42"/>
  <c r="A18" i="42"/>
  <c r="T78" i="64" l="1"/>
  <c r="T77" i="64"/>
  <c r="T76" i="64"/>
  <c r="T75" i="64"/>
  <c r="T74" i="64"/>
  <c r="V3" i="64"/>
  <c r="U4" i="64"/>
  <c r="V3" i="63"/>
  <c r="U4" i="63"/>
  <c r="T78" i="63"/>
  <c r="T77" i="63"/>
  <c r="T76" i="63"/>
  <c r="T75" i="63"/>
  <c r="T74" i="63"/>
  <c r="V3" i="62"/>
  <c r="U4" i="62"/>
  <c r="T78" i="62"/>
  <c r="T77" i="62"/>
  <c r="T76" i="62"/>
  <c r="T75" i="62"/>
  <c r="T74" i="62"/>
  <c r="V3" i="61"/>
  <c r="U4" i="61"/>
  <c r="T78" i="61"/>
  <c r="T77" i="61"/>
  <c r="T76" i="61"/>
  <c r="T75" i="61"/>
  <c r="T74" i="61"/>
  <c r="V3" i="60"/>
  <c r="U4" i="60"/>
  <c r="T78" i="60"/>
  <c r="T77" i="60"/>
  <c r="T76" i="60"/>
  <c r="T75" i="60"/>
  <c r="T74" i="60"/>
  <c r="T78" i="59"/>
  <c r="T77" i="59"/>
  <c r="T76" i="59"/>
  <c r="T75" i="59"/>
  <c r="T74" i="59"/>
  <c r="V3" i="59"/>
  <c r="U4" i="59"/>
  <c r="T78" i="58"/>
  <c r="T77" i="58"/>
  <c r="T76" i="58"/>
  <c r="T75" i="58"/>
  <c r="T74" i="58"/>
  <c r="V3" i="58"/>
  <c r="U4" i="58"/>
  <c r="T78" i="57"/>
  <c r="T77" i="57"/>
  <c r="T76" i="57"/>
  <c r="T75" i="57"/>
  <c r="T74" i="57"/>
  <c r="V3" i="57"/>
  <c r="U4" i="57"/>
  <c r="T78" i="56"/>
  <c r="T77" i="56"/>
  <c r="T76" i="56"/>
  <c r="T75" i="56"/>
  <c r="T74" i="56"/>
  <c r="V3" i="56"/>
  <c r="U4" i="56"/>
  <c r="T78" i="55"/>
  <c r="T77" i="55"/>
  <c r="T76" i="55"/>
  <c r="T75" i="55"/>
  <c r="T74" i="55"/>
  <c r="V3" i="55"/>
  <c r="U4" i="55"/>
  <c r="T78" i="54"/>
  <c r="T77" i="54"/>
  <c r="T76" i="54"/>
  <c r="T75" i="54"/>
  <c r="T74" i="54"/>
  <c r="V3" i="54"/>
  <c r="U4" i="54"/>
  <c r="D17" i="42"/>
  <c r="E17" i="42" s="1"/>
  <c r="O3" i="20"/>
  <c r="O4" i="20" s="1"/>
  <c r="M78" i="20"/>
  <c r="M77" i="20"/>
  <c r="M76" i="20"/>
  <c r="M75" i="20"/>
  <c r="M74" i="20"/>
  <c r="A19" i="42"/>
  <c r="F18" i="42"/>
  <c r="B18" i="42"/>
  <c r="C18" i="42"/>
  <c r="W3" i="64" l="1"/>
  <c r="V4" i="64"/>
  <c r="U78" i="64"/>
  <c r="U77" i="64"/>
  <c r="U76" i="64"/>
  <c r="U75" i="64"/>
  <c r="U74" i="64"/>
  <c r="U78" i="63"/>
  <c r="U77" i="63"/>
  <c r="U76" i="63"/>
  <c r="U75" i="63"/>
  <c r="U74" i="63"/>
  <c r="W3" i="63"/>
  <c r="V4" i="63"/>
  <c r="U78" i="62"/>
  <c r="U77" i="62"/>
  <c r="U76" i="62"/>
  <c r="U75" i="62"/>
  <c r="U74" i="62"/>
  <c r="W3" i="62"/>
  <c r="V4" i="62"/>
  <c r="U78" i="61"/>
  <c r="U77" i="61"/>
  <c r="U76" i="61"/>
  <c r="U75" i="61"/>
  <c r="U74" i="61"/>
  <c r="W3" i="61"/>
  <c r="V4" i="61"/>
  <c r="U78" i="60"/>
  <c r="U77" i="60"/>
  <c r="U76" i="60"/>
  <c r="U75" i="60"/>
  <c r="U74" i="60"/>
  <c r="W3" i="60"/>
  <c r="V4" i="60"/>
  <c r="U78" i="59"/>
  <c r="U77" i="59"/>
  <c r="U76" i="59"/>
  <c r="U75" i="59"/>
  <c r="U74" i="59"/>
  <c r="V4" i="59"/>
  <c r="W3" i="59"/>
  <c r="U78" i="58"/>
  <c r="U77" i="58"/>
  <c r="U76" i="58"/>
  <c r="U75" i="58"/>
  <c r="U74" i="58"/>
  <c r="W3" i="58"/>
  <c r="V4" i="58"/>
  <c r="U78" i="57"/>
  <c r="U77" i="57"/>
  <c r="U76" i="57"/>
  <c r="U75" i="57"/>
  <c r="U74" i="57"/>
  <c r="W3" i="57"/>
  <c r="V4" i="57"/>
  <c r="U78" i="56"/>
  <c r="U77" i="56"/>
  <c r="U76" i="56"/>
  <c r="U75" i="56"/>
  <c r="U74" i="56"/>
  <c r="W3" i="56"/>
  <c r="V4" i="56"/>
  <c r="U78" i="55"/>
  <c r="U77" i="55"/>
  <c r="U76" i="55"/>
  <c r="U75" i="55"/>
  <c r="U74" i="55"/>
  <c r="W3" i="55"/>
  <c r="V4" i="55"/>
  <c r="U78" i="54"/>
  <c r="U77" i="54"/>
  <c r="U76" i="54"/>
  <c r="U75" i="54"/>
  <c r="U74" i="54"/>
  <c r="W3" i="54"/>
  <c r="V4" i="54"/>
  <c r="D18" i="42"/>
  <c r="E18" i="42" s="1"/>
  <c r="N78" i="20"/>
  <c r="N77" i="20"/>
  <c r="N76" i="20"/>
  <c r="N75" i="20"/>
  <c r="N74" i="20"/>
  <c r="P3" i="20"/>
  <c r="P4" i="20" s="1"/>
  <c r="B19" i="42"/>
  <c r="F19" i="42"/>
  <c r="A20" i="42"/>
  <c r="C19" i="42"/>
  <c r="V78" i="64" l="1"/>
  <c r="V77" i="64"/>
  <c r="V76" i="64"/>
  <c r="V75" i="64"/>
  <c r="V74" i="64"/>
  <c r="X3" i="64"/>
  <c r="W4" i="64"/>
  <c r="V78" i="63"/>
  <c r="V77" i="63"/>
  <c r="V76" i="63"/>
  <c r="V75" i="63"/>
  <c r="V74" i="63"/>
  <c r="X3" i="63"/>
  <c r="W4" i="63"/>
  <c r="V78" i="62"/>
  <c r="V77" i="62"/>
  <c r="V76" i="62"/>
  <c r="V75" i="62"/>
  <c r="V74" i="62"/>
  <c r="X3" i="62"/>
  <c r="W4" i="62"/>
  <c r="V78" i="61"/>
  <c r="V77" i="61"/>
  <c r="V76" i="61"/>
  <c r="V75" i="61"/>
  <c r="V74" i="61"/>
  <c r="X3" i="61"/>
  <c r="W4" i="61"/>
  <c r="X3" i="60"/>
  <c r="W4" i="60"/>
  <c r="V78" i="60"/>
  <c r="V77" i="60"/>
  <c r="V76" i="60"/>
  <c r="V75" i="60"/>
  <c r="V74" i="60"/>
  <c r="X3" i="59"/>
  <c r="W4" i="59"/>
  <c r="V78" i="59"/>
  <c r="V77" i="59"/>
  <c r="V76" i="59"/>
  <c r="V75" i="59"/>
  <c r="V74" i="59"/>
  <c r="V78" i="58"/>
  <c r="V77" i="58"/>
  <c r="V76" i="58"/>
  <c r="V75" i="58"/>
  <c r="V74" i="58"/>
  <c r="X3" i="58"/>
  <c r="W4" i="58"/>
  <c r="V78" i="57"/>
  <c r="V77" i="57"/>
  <c r="V76" i="57"/>
  <c r="V75" i="57"/>
  <c r="V74" i="57"/>
  <c r="X3" i="57"/>
  <c r="W4" i="57"/>
  <c r="V78" i="56"/>
  <c r="V77" i="56"/>
  <c r="V76" i="56"/>
  <c r="V75" i="56"/>
  <c r="V74" i="56"/>
  <c r="X3" i="56"/>
  <c r="W4" i="56"/>
  <c r="V78" i="55"/>
  <c r="V77" i="55"/>
  <c r="V76" i="55"/>
  <c r="V75" i="55"/>
  <c r="V74" i="55"/>
  <c r="X3" i="55"/>
  <c r="W4" i="55"/>
  <c r="V78" i="54"/>
  <c r="V77" i="54"/>
  <c r="V76" i="54"/>
  <c r="V75" i="54"/>
  <c r="V74" i="54"/>
  <c r="X3" i="54"/>
  <c r="W4" i="54"/>
  <c r="D19" i="42"/>
  <c r="E19" i="42" s="1"/>
  <c r="Q3" i="20"/>
  <c r="Q4" i="20" s="1"/>
  <c r="O78" i="20"/>
  <c r="O77" i="20"/>
  <c r="O76" i="20"/>
  <c r="O75" i="20"/>
  <c r="O74" i="20"/>
  <c r="B20" i="42"/>
  <c r="A21" i="42"/>
  <c r="F20" i="42"/>
  <c r="C20" i="42"/>
  <c r="W78" i="64" l="1"/>
  <c r="W77" i="64"/>
  <c r="W76" i="64"/>
  <c r="W75" i="64"/>
  <c r="W74" i="64"/>
  <c r="X4" i="64"/>
  <c r="Y3" i="64"/>
  <c r="W78" i="63"/>
  <c r="W77" i="63"/>
  <c r="W76" i="63"/>
  <c r="W75" i="63"/>
  <c r="W74" i="63"/>
  <c r="X4" i="63"/>
  <c r="Y3" i="63"/>
  <c r="W78" i="62"/>
  <c r="W77" i="62"/>
  <c r="W76" i="62"/>
  <c r="W75" i="62"/>
  <c r="W74" i="62"/>
  <c r="X4" i="62"/>
  <c r="Y3" i="62"/>
  <c r="W78" i="61"/>
  <c r="W77" i="61"/>
  <c r="W76" i="61"/>
  <c r="W75" i="61"/>
  <c r="W74" i="61"/>
  <c r="X4" i="61"/>
  <c r="Y3" i="61"/>
  <c r="X4" i="60"/>
  <c r="Y3" i="60"/>
  <c r="W78" i="60"/>
  <c r="W77" i="60"/>
  <c r="W76" i="60"/>
  <c r="W75" i="60"/>
  <c r="W74" i="60"/>
  <c r="W78" i="59"/>
  <c r="W77" i="59"/>
  <c r="W76" i="59"/>
  <c r="W75" i="59"/>
  <c r="W74" i="59"/>
  <c r="X4" i="59"/>
  <c r="Y3" i="59"/>
  <c r="W78" i="58"/>
  <c r="W77" i="58"/>
  <c r="W76" i="58"/>
  <c r="W75" i="58"/>
  <c r="W74" i="58"/>
  <c r="X4" i="58"/>
  <c r="Y3" i="58"/>
  <c r="W78" i="57"/>
  <c r="W77" i="57"/>
  <c r="W76" i="57"/>
  <c r="W75" i="57"/>
  <c r="W74" i="57"/>
  <c r="X4" i="57"/>
  <c r="Y3" i="57"/>
  <c r="W78" i="56"/>
  <c r="W77" i="56"/>
  <c r="W76" i="56"/>
  <c r="W75" i="56"/>
  <c r="W74" i="56"/>
  <c r="X4" i="56"/>
  <c r="Y3" i="56"/>
  <c r="W78" i="55"/>
  <c r="W77" i="55"/>
  <c r="W76" i="55"/>
  <c r="W75" i="55"/>
  <c r="W74" i="55"/>
  <c r="X4" i="55"/>
  <c r="Y3" i="55"/>
  <c r="W78" i="54"/>
  <c r="W77" i="54"/>
  <c r="W76" i="54"/>
  <c r="W75" i="54"/>
  <c r="W74" i="54"/>
  <c r="X4" i="54"/>
  <c r="Y3" i="54"/>
  <c r="D20" i="42"/>
  <c r="E20" i="42" s="1"/>
  <c r="P78" i="20"/>
  <c r="P77" i="20"/>
  <c r="P76" i="20"/>
  <c r="P75" i="20"/>
  <c r="P74" i="20"/>
  <c r="R3" i="20"/>
  <c r="R4" i="20" s="1"/>
  <c r="F21" i="42"/>
  <c r="B21" i="42"/>
  <c r="C21" i="42"/>
  <c r="A22" i="42"/>
  <c r="Y4" i="64" l="1"/>
  <c r="Z3" i="64"/>
  <c r="X78" i="64"/>
  <c r="X77" i="64"/>
  <c r="X76" i="64"/>
  <c r="X75" i="64"/>
  <c r="X74" i="64"/>
  <c r="Y4" i="63"/>
  <c r="Z3" i="63"/>
  <c r="X78" i="63"/>
  <c r="X77" i="63"/>
  <c r="X76" i="63"/>
  <c r="X75" i="63"/>
  <c r="X74" i="63"/>
  <c r="X78" i="62"/>
  <c r="X77" i="62"/>
  <c r="X76" i="62"/>
  <c r="X75" i="62"/>
  <c r="X74" i="62"/>
  <c r="Y4" i="62"/>
  <c r="Z3" i="62"/>
  <c r="Y4" i="61"/>
  <c r="Z3" i="61"/>
  <c r="X78" i="61"/>
  <c r="X77" i="61"/>
  <c r="X76" i="61"/>
  <c r="X75" i="61"/>
  <c r="X74" i="61"/>
  <c r="X78" i="60"/>
  <c r="X77" i="60"/>
  <c r="X76" i="60"/>
  <c r="X75" i="60"/>
  <c r="X74" i="60"/>
  <c r="Y4" i="60"/>
  <c r="Z3" i="60"/>
  <c r="Y4" i="59"/>
  <c r="Z3" i="59"/>
  <c r="X78" i="59"/>
  <c r="X77" i="59"/>
  <c r="X76" i="59"/>
  <c r="X75" i="59"/>
  <c r="X74" i="59"/>
  <c r="Y4" i="58"/>
  <c r="Z3" i="58"/>
  <c r="X78" i="58"/>
  <c r="X77" i="58"/>
  <c r="X76" i="58"/>
  <c r="X75" i="58"/>
  <c r="X74" i="58"/>
  <c r="Y4" i="57"/>
  <c r="Z3" i="57"/>
  <c r="X78" i="57"/>
  <c r="X77" i="57"/>
  <c r="X76" i="57"/>
  <c r="X75" i="57"/>
  <c r="X74" i="57"/>
  <c r="Y4" i="56"/>
  <c r="Z3" i="56"/>
  <c r="X78" i="56"/>
  <c r="X77" i="56"/>
  <c r="X76" i="56"/>
  <c r="X75" i="56"/>
  <c r="X74" i="56"/>
  <c r="X78" i="55"/>
  <c r="X77" i="55"/>
  <c r="X76" i="55"/>
  <c r="X75" i="55"/>
  <c r="X74" i="55"/>
  <c r="Y4" i="55"/>
  <c r="Z3" i="55"/>
  <c r="Y4" i="54"/>
  <c r="Z3" i="54"/>
  <c r="X78" i="54"/>
  <c r="X77" i="54"/>
  <c r="X76" i="54"/>
  <c r="X75" i="54"/>
  <c r="X74" i="54"/>
  <c r="D21" i="42"/>
  <c r="E21" i="42" s="1"/>
  <c r="S3" i="20"/>
  <c r="S4" i="20" s="1"/>
  <c r="Q78" i="20"/>
  <c r="Q77" i="20"/>
  <c r="Q76" i="20"/>
  <c r="Q75" i="20"/>
  <c r="Q74" i="20"/>
  <c r="A23" i="42"/>
  <c r="B22" i="42"/>
  <c r="C22" i="42"/>
  <c r="F22" i="42"/>
  <c r="AA3" i="64" l="1"/>
  <c r="Z4" i="64"/>
  <c r="Y78" i="64"/>
  <c r="Y77" i="64"/>
  <c r="Y76" i="64"/>
  <c r="Y75" i="64"/>
  <c r="Y74" i="64"/>
  <c r="AA3" i="63"/>
  <c r="Z4" i="63"/>
  <c r="Y78" i="63"/>
  <c r="Y77" i="63"/>
  <c r="Y76" i="63"/>
  <c r="Y75" i="63"/>
  <c r="Y74" i="63"/>
  <c r="AA3" i="62"/>
  <c r="Z4" i="62"/>
  <c r="Y78" i="62"/>
  <c r="Y77" i="62"/>
  <c r="Y76" i="62"/>
  <c r="Y75" i="62"/>
  <c r="Y74" i="62"/>
  <c r="Y78" i="61"/>
  <c r="Y77" i="61"/>
  <c r="Y76" i="61"/>
  <c r="Y75" i="61"/>
  <c r="Y74" i="61"/>
  <c r="AA3" i="61"/>
  <c r="Z4" i="61"/>
  <c r="AA3" i="60"/>
  <c r="Z4" i="60"/>
  <c r="Y78" i="60"/>
  <c r="Y77" i="60"/>
  <c r="Y76" i="60"/>
  <c r="Y75" i="60"/>
  <c r="Y74" i="60"/>
  <c r="AA3" i="59"/>
  <c r="Z4" i="59"/>
  <c r="Y78" i="59"/>
  <c r="Y77" i="59"/>
  <c r="Y76" i="59"/>
  <c r="Y75" i="59"/>
  <c r="Y74" i="59"/>
  <c r="Y78" i="58"/>
  <c r="Y77" i="58"/>
  <c r="Y76" i="58"/>
  <c r="Y75" i="58"/>
  <c r="Y74" i="58"/>
  <c r="Z4" i="58"/>
  <c r="AA3" i="58"/>
  <c r="Y78" i="57"/>
  <c r="Y77" i="57"/>
  <c r="Y76" i="57"/>
  <c r="Y75" i="57"/>
  <c r="Y74" i="57"/>
  <c r="Z4" i="57"/>
  <c r="AA3" i="57"/>
  <c r="AA3" i="56"/>
  <c r="Z4" i="56"/>
  <c r="Y78" i="56"/>
  <c r="Y77" i="56"/>
  <c r="Y76" i="56"/>
  <c r="Y75" i="56"/>
  <c r="Y74" i="56"/>
  <c r="Z4" i="55"/>
  <c r="AA3" i="55"/>
  <c r="Y78" i="55"/>
  <c r="Y77" i="55"/>
  <c r="Y76" i="55"/>
  <c r="Y75" i="55"/>
  <c r="Y74" i="55"/>
  <c r="AA3" i="54"/>
  <c r="Z4" i="54"/>
  <c r="Y78" i="54"/>
  <c r="Y77" i="54"/>
  <c r="Y76" i="54"/>
  <c r="Y75" i="54"/>
  <c r="Y74" i="54"/>
  <c r="D22" i="42"/>
  <c r="E22" i="42" s="1"/>
  <c r="A24" i="42"/>
  <c r="A25" i="42" s="1"/>
  <c r="B23" i="42"/>
  <c r="F23" i="42"/>
  <c r="C23" i="42"/>
  <c r="T3" i="20"/>
  <c r="T4" i="20" s="1"/>
  <c r="R78" i="20"/>
  <c r="R77" i="20"/>
  <c r="R76" i="20"/>
  <c r="R75" i="20"/>
  <c r="R74" i="20"/>
  <c r="Z78" i="64" l="1"/>
  <c r="Z77" i="64"/>
  <c r="Z76" i="64"/>
  <c r="Z75" i="64"/>
  <c r="Z74" i="64"/>
  <c r="AA4" i="64"/>
  <c r="AB3" i="64"/>
  <c r="Z78" i="63"/>
  <c r="Z77" i="63"/>
  <c r="Z76" i="63"/>
  <c r="Z75" i="63"/>
  <c r="Z74" i="63"/>
  <c r="AB3" i="63"/>
  <c r="AA4" i="63"/>
  <c r="Z78" i="62"/>
  <c r="Z77" i="62"/>
  <c r="Z76" i="62"/>
  <c r="Z75" i="62"/>
  <c r="Z74" i="62"/>
  <c r="AB3" i="62"/>
  <c r="AA4" i="62"/>
  <c r="Z78" i="61"/>
  <c r="Z77" i="61"/>
  <c r="Z76" i="61"/>
  <c r="Z75" i="61"/>
  <c r="Z74" i="61"/>
  <c r="AA4" i="61"/>
  <c r="AB3" i="61"/>
  <c r="AA4" i="60"/>
  <c r="AB3" i="60"/>
  <c r="Z78" i="60"/>
  <c r="Z77" i="60"/>
  <c r="Z76" i="60"/>
  <c r="Z75" i="60"/>
  <c r="Z74" i="60"/>
  <c r="Z78" i="59"/>
  <c r="Z77" i="59"/>
  <c r="Z76" i="59"/>
  <c r="Z75" i="59"/>
  <c r="Z74" i="59"/>
  <c r="AB3" i="59"/>
  <c r="AA4" i="59"/>
  <c r="AB3" i="58"/>
  <c r="AA4" i="58"/>
  <c r="Z78" i="58"/>
  <c r="Z77" i="58"/>
  <c r="Z76" i="58"/>
  <c r="Z75" i="58"/>
  <c r="Z74" i="58"/>
  <c r="AB3" i="57"/>
  <c r="AA4" i="57"/>
  <c r="Z77" i="57"/>
  <c r="Z75" i="57"/>
  <c r="Z76" i="57"/>
  <c r="Z78" i="57"/>
  <c r="Z74" i="57"/>
  <c r="AA4" i="56"/>
  <c r="AB3" i="56"/>
  <c r="Z78" i="56"/>
  <c r="Z77" i="56"/>
  <c r="Z76" i="56"/>
  <c r="Z75" i="56"/>
  <c r="Z74" i="56"/>
  <c r="AB3" i="55"/>
  <c r="AA4" i="55"/>
  <c r="Z78" i="55"/>
  <c r="Z77" i="55"/>
  <c r="Z76" i="55"/>
  <c r="Z75" i="55"/>
  <c r="Z74" i="55"/>
  <c r="Z78" i="54"/>
  <c r="Z77" i="54"/>
  <c r="Z76" i="54"/>
  <c r="Z75" i="54"/>
  <c r="Z74" i="54"/>
  <c r="AB3" i="54"/>
  <c r="AA4" i="54"/>
  <c r="D23" i="42"/>
  <c r="E23" i="42" s="1"/>
  <c r="B24" i="42"/>
  <c r="C24" i="42"/>
  <c r="F24" i="42"/>
  <c r="F25" i="42"/>
  <c r="B25" i="42"/>
  <c r="A26" i="42"/>
  <c r="C25" i="42"/>
  <c r="S76" i="20"/>
  <c r="S77" i="20"/>
  <c r="S75" i="20"/>
  <c r="S78" i="20"/>
  <c r="S74" i="20"/>
  <c r="U3" i="20"/>
  <c r="U4" i="20" s="1"/>
  <c r="AC3" i="64" l="1"/>
  <c r="AB4" i="64"/>
  <c r="AA77" i="64"/>
  <c r="AA74" i="64"/>
  <c r="AA78" i="64"/>
  <c r="AA75" i="64"/>
  <c r="AA76" i="64"/>
  <c r="AA74" i="63"/>
  <c r="AA76" i="63"/>
  <c r="AA78" i="63"/>
  <c r="AA77" i="63"/>
  <c r="AA75" i="63"/>
  <c r="AB4" i="63"/>
  <c r="AC3" i="63"/>
  <c r="AA78" i="62"/>
  <c r="AA77" i="62"/>
  <c r="AA75" i="62"/>
  <c r="AA76" i="62"/>
  <c r="AA74" i="62"/>
  <c r="AB4" i="62"/>
  <c r="AC3" i="62"/>
  <c r="AC3" i="61"/>
  <c r="AB4" i="61"/>
  <c r="AA76" i="61"/>
  <c r="AA74" i="61"/>
  <c r="AA77" i="61"/>
  <c r="AA78" i="61"/>
  <c r="AA75" i="61"/>
  <c r="AC3" i="60"/>
  <c r="AB4" i="60"/>
  <c r="AA78" i="60"/>
  <c r="AA77" i="60"/>
  <c r="AA76" i="60"/>
  <c r="AA75" i="60"/>
  <c r="AA74" i="60"/>
  <c r="AA74" i="59"/>
  <c r="AA78" i="59"/>
  <c r="AA77" i="59"/>
  <c r="AA76" i="59"/>
  <c r="AA75" i="59"/>
  <c r="AB4" i="59"/>
  <c r="AC3" i="59"/>
  <c r="AA78" i="58"/>
  <c r="AA77" i="58"/>
  <c r="AA76" i="58"/>
  <c r="AA75" i="58"/>
  <c r="AA74" i="58"/>
  <c r="AC3" i="58"/>
  <c r="AB4" i="58"/>
  <c r="AA78" i="57"/>
  <c r="AA77" i="57"/>
  <c r="AA76" i="57"/>
  <c r="AA75" i="57"/>
  <c r="AA74" i="57"/>
  <c r="AC3" i="57"/>
  <c r="AB4" i="57"/>
  <c r="AC3" i="56"/>
  <c r="AB4" i="56"/>
  <c r="AA78" i="56"/>
  <c r="AA74" i="56"/>
  <c r="AA76" i="56"/>
  <c r="AA77" i="56"/>
  <c r="AA75" i="56"/>
  <c r="AA78" i="55"/>
  <c r="AA77" i="55"/>
  <c r="AA75" i="55"/>
  <c r="AA74" i="55"/>
  <c r="AA76" i="55"/>
  <c r="AC3" i="55"/>
  <c r="AB4" i="55"/>
  <c r="AA78" i="54"/>
  <c r="AA77" i="54"/>
  <c r="AA76" i="54"/>
  <c r="AA75" i="54"/>
  <c r="AA74" i="54"/>
  <c r="AC3" i="54"/>
  <c r="AB4" i="54"/>
  <c r="D24" i="42"/>
  <c r="E24" i="42" s="1"/>
  <c r="D25" i="42"/>
  <c r="E25" i="42" s="1"/>
  <c r="C26" i="42"/>
  <c r="B26" i="42"/>
  <c r="A27" i="42"/>
  <c r="F26" i="42"/>
  <c r="T78" i="20"/>
  <c r="T77" i="20"/>
  <c r="T76" i="20"/>
  <c r="T75" i="20"/>
  <c r="T74" i="20"/>
  <c r="V3" i="20"/>
  <c r="V4" i="20" s="1"/>
  <c r="AB78" i="64" l="1"/>
  <c r="AB77" i="64"/>
  <c r="AB76" i="64"/>
  <c r="AB75" i="64"/>
  <c r="AB74" i="64"/>
  <c r="AD3" i="64"/>
  <c r="AC4" i="64"/>
  <c r="AD3" i="63"/>
  <c r="AC4" i="63"/>
  <c r="AB78" i="63"/>
  <c r="AB77" i="63"/>
  <c r="AB76" i="63"/>
  <c r="AB75" i="63"/>
  <c r="AB74" i="63"/>
  <c r="AD3" i="62"/>
  <c r="AC4" i="62"/>
  <c r="AB78" i="62"/>
  <c r="AB77" i="62"/>
  <c r="AB76" i="62"/>
  <c r="AB75" i="62"/>
  <c r="AB74" i="62"/>
  <c r="AD3" i="61"/>
  <c r="AC4" i="61"/>
  <c r="AB78" i="61"/>
  <c r="AB77" i="61"/>
  <c r="AB76" i="61"/>
  <c r="AB75" i="61"/>
  <c r="AB74" i="61"/>
  <c r="AB78" i="60"/>
  <c r="AB77" i="60"/>
  <c r="AB76" i="60"/>
  <c r="AB75" i="60"/>
  <c r="AB74" i="60"/>
  <c r="AD3" i="60"/>
  <c r="AC4" i="60"/>
  <c r="AD3" i="59"/>
  <c r="AC4" i="59"/>
  <c r="AB78" i="59"/>
  <c r="AB77" i="59"/>
  <c r="AB76" i="59"/>
  <c r="AB75" i="59"/>
  <c r="AB74" i="59"/>
  <c r="AB78" i="58"/>
  <c r="AB77" i="58"/>
  <c r="AB76" i="58"/>
  <c r="AB75" i="58"/>
  <c r="AB74" i="58"/>
  <c r="AD3" i="58"/>
  <c r="AC4" i="58"/>
  <c r="AB78" i="57"/>
  <c r="AB77" i="57"/>
  <c r="AB76" i="57"/>
  <c r="AB75" i="57"/>
  <c r="AB74" i="57"/>
  <c r="AD3" i="57"/>
  <c r="AC4" i="57"/>
  <c r="AD3" i="56"/>
  <c r="AC4" i="56"/>
  <c r="AB78" i="56"/>
  <c r="AB77" i="56"/>
  <c r="AB76" i="56"/>
  <c r="AB75" i="56"/>
  <c r="AB74" i="56"/>
  <c r="AB78" i="55"/>
  <c r="AB77" i="55"/>
  <c r="AB76" i="55"/>
  <c r="AB75" i="55"/>
  <c r="AB74" i="55"/>
  <c r="AD3" i="55"/>
  <c r="AC4" i="55"/>
  <c r="AB78" i="54"/>
  <c r="AB77" i="54"/>
  <c r="AB76" i="54"/>
  <c r="AB75" i="54"/>
  <c r="AB74" i="54"/>
  <c r="AD3" i="54"/>
  <c r="AC4" i="54"/>
  <c r="C27" i="42"/>
  <c r="B27" i="42"/>
  <c r="A28" i="42"/>
  <c r="F27" i="42"/>
  <c r="D26" i="42"/>
  <c r="E26" i="42" s="1"/>
  <c r="U78" i="20"/>
  <c r="U77" i="20"/>
  <c r="U76" i="20"/>
  <c r="U75" i="20"/>
  <c r="U74" i="20"/>
  <c r="W3" i="20"/>
  <c r="W4" i="20" s="1"/>
  <c r="AC78" i="64" l="1"/>
  <c r="AC77" i="64"/>
  <c r="AC76" i="64"/>
  <c r="AC75" i="64"/>
  <c r="AC74" i="64"/>
  <c r="AE3" i="64"/>
  <c r="AD4" i="64"/>
  <c r="AC78" i="63"/>
  <c r="AC77" i="63"/>
  <c r="AC76" i="63"/>
  <c r="AC75" i="63"/>
  <c r="AC74" i="63"/>
  <c r="AE3" i="63"/>
  <c r="AD4" i="63"/>
  <c r="AC78" i="62"/>
  <c r="AC77" i="62"/>
  <c r="AC76" i="62"/>
  <c r="AC75" i="62"/>
  <c r="AC74" i="62"/>
  <c r="AE3" i="62"/>
  <c r="AD4" i="62"/>
  <c r="AE3" i="61"/>
  <c r="AD4" i="61"/>
  <c r="AC78" i="61"/>
  <c r="AC77" i="61"/>
  <c r="AC76" i="61"/>
  <c r="AC75" i="61"/>
  <c r="AC74" i="61"/>
  <c r="AC78" i="60"/>
  <c r="AC77" i="60"/>
  <c r="AC76" i="60"/>
  <c r="AC75" i="60"/>
  <c r="AC74" i="60"/>
  <c r="AE3" i="60"/>
  <c r="AD4" i="60"/>
  <c r="AC78" i="59"/>
  <c r="AC77" i="59"/>
  <c r="AC76" i="59"/>
  <c r="AC75" i="59"/>
  <c r="AC74" i="59"/>
  <c r="AE3" i="59"/>
  <c r="AD4" i="59"/>
  <c r="AC78" i="58"/>
  <c r="AC77" i="58"/>
  <c r="AC76" i="58"/>
  <c r="AC75" i="58"/>
  <c r="AC74" i="58"/>
  <c r="AE3" i="58"/>
  <c r="AD4" i="58"/>
  <c r="AC78" i="57"/>
  <c r="AC77" i="57"/>
  <c r="AC76" i="57"/>
  <c r="AC75" i="57"/>
  <c r="AC74" i="57"/>
  <c r="AE3" i="57"/>
  <c r="AD4" i="57"/>
  <c r="AC78" i="56"/>
  <c r="AC77" i="56"/>
  <c r="AC76" i="56"/>
  <c r="AC75" i="56"/>
  <c r="AC74" i="56"/>
  <c r="AE3" i="56"/>
  <c r="AD4" i="56"/>
  <c r="AC78" i="55"/>
  <c r="AC77" i="55"/>
  <c r="AC76" i="55"/>
  <c r="AC75" i="55"/>
  <c r="AC74" i="55"/>
  <c r="AE3" i="55"/>
  <c r="AD4" i="55"/>
  <c r="AC78" i="54"/>
  <c r="AC77" i="54"/>
  <c r="AC76" i="54"/>
  <c r="AC75" i="54"/>
  <c r="AC74" i="54"/>
  <c r="AE3" i="54"/>
  <c r="AD4" i="54"/>
  <c r="C28" i="42"/>
  <c r="F28" i="42"/>
  <c r="B28" i="42"/>
  <c r="A29" i="42"/>
  <c r="D27" i="42"/>
  <c r="E27" i="42" s="1"/>
  <c r="X3" i="20"/>
  <c r="X4" i="20" s="1"/>
  <c r="V78" i="20"/>
  <c r="V77" i="20"/>
  <c r="V76" i="20"/>
  <c r="V75" i="20"/>
  <c r="V74" i="20"/>
  <c r="AD78" i="64" l="1"/>
  <c r="AD77" i="64"/>
  <c r="AD76" i="64"/>
  <c r="AD75" i="64"/>
  <c r="AD74" i="64"/>
  <c r="AF3" i="64"/>
  <c r="AE4" i="64"/>
  <c r="AD78" i="63"/>
  <c r="AD77" i="63"/>
  <c r="AD76" i="63"/>
  <c r="AD75" i="63"/>
  <c r="AD74" i="63"/>
  <c r="AF3" i="63"/>
  <c r="AE4" i="63"/>
  <c r="AD78" i="62"/>
  <c r="AD77" i="62"/>
  <c r="AD76" i="62"/>
  <c r="AD75" i="62"/>
  <c r="AD74" i="62"/>
  <c r="AF3" i="62"/>
  <c r="AE4" i="62"/>
  <c r="AD78" i="61"/>
  <c r="AD77" i="61"/>
  <c r="AD76" i="61"/>
  <c r="AD75" i="61"/>
  <c r="AD74" i="61"/>
  <c r="AF3" i="61"/>
  <c r="AE4" i="61"/>
  <c r="AF3" i="60"/>
  <c r="AE4" i="60"/>
  <c r="AD78" i="60"/>
  <c r="AD77" i="60"/>
  <c r="AD76" i="60"/>
  <c r="AD75" i="60"/>
  <c r="AD74" i="60"/>
  <c r="AD78" i="59"/>
  <c r="AD77" i="59"/>
  <c r="AD76" i="59"/>
  <c r="AD75" i="59"/>
  <c r="AD74" i="59"/>
  <c r="AF3" i="59"/>
  <c r="AE4" i="59"/>
  <c r="AD78" i="58"/>
  <c r="AD77" i="58"/>
  <c r="AD76" i="58"/>
  <c r="AD75" i="58"/>
  <c r="AD74" i="58"/>
  <c r="AF3" i="58"/>
  <c r="AE4" i="58"/>
  <c r="AD78" i="57"/>
  <c r="AD77" i="57"/>
  <c r="AD76" i="57"/>
  <c r="AD75" i="57"/>
  <c r="AD74" i="57"/>
  <c r="AF3" i="57"/>
  <c r="AE4" i="57"/>
  <c r="AD78" i="56"/>
  <c r="AD77" i="56"/>
  <c r="AD76" i="56"/>
  <c r="AD75" i="56"/>
  <c r="AD74" i="56"/>
  <c r="AF3" i="56"/>
  <c r="AE4" i="56"/>
  <c r="AE4" i="55"/>
  <c r="AF3" i="55"/>
  <c r="AD78" i="55"/>
  <c r="AD77" i="55"/>
  <c r="AD76" i="55"/>
  <c r="AD75" i="55"/>
  <c r="AD74" i="55"/>
  <c r="AD78" i="54"/>
  <c r="AD77" i="54"/>
  <c r="AD76" i="54"/>
  <c r="AD75" i="54"/>
  <c r="AD74" i="54"/>
  <c r="AF3" i="54"/>
  <c r="AE4" i="54"/>
  <c r="D28" i="42"/>
  <c r="E28" i="42" s="1"/>
  <c r="C29" i="42"/>
  <c r="B29" i="42"/>
  <c r="A30" i="42"/>
  <c r="F29" i="42"/>
  <c r="W78" i="20"/>
  <c r="W77" i="20"/>
  <c r="W76" i="20"/>
  <c r="W75" i="20"/>
  <c r="W74" i="20"/>
  <c r="Y3" i="20"/>
  <c r="Y4" i="20" s="1"/>
  <c r="AE78" i="64" l="1"/>
  <c r="AE77" i="64"/>
  <c r="AE76" i="64"/>
  <c r="AE75" i="64"/>
  <c r="AE74" i="64"/>
  <c r="AF4" i="64"/>
  <c r="AG3" i="64"/>
  <c r="AG4" i="64" s="1"/>
  <c r="AE78" i="63"/>
  <c r="AE77" i="63"/>
  <c r="AE76" i="63"/>
  <c r="AE75" i="63"/>
  <c r="AE74" i="63"/>
  <c r="AF4" i="63"/>
  <c r="AG3" i="63"/>
  <c r="AG4" i="63" s="1"/>
  <c r="AE78" i="62"/>
  <c r="AE77" i="62"/>
  <c r="AE76" i="62"/>
  <c r="AE75" i="62"/>
  <c r="AE74" i="62"/>
  <c r="AF4" i="62"/>
  <c r="AG3" i="62"/>
  <c r="AG4" i="62" s="1"/>
  <c r="AE78" i="61"/>
  <c r="AE77" i="61"/>
  <c r="AE76" i="61"/>
  <c r="AE75" i="61"/>
  <c r="AE74" i="61"/>
  <c r="AF4" i="61"/>
  <c r="AG3" i="61"/>
  <c r="AG4" i="61" s="1"/>
  <c r="AE78" i="60"/>
  <c r="AE77" i="60"/>
  <c r="AE76" i="60"/>
  <c r="AE75" i="60"/>
  <c r="AE74" i="60"/>
  <c r="AF4" i="60"/>
  <c r="AG3" i="60"/>
  <c r="AG4" i="60" s="1"/>
  <c r="AE78" i="59"/>
  <c r="AE77" i="59"/>
  <c r="AE76" i="59"/>
  <c r="AE75" i="59"/>
  <c r="AE74" i="59"/>
  <c r="AF4" i="59"/>
  <c r="AG3" i="59"/>
  <c r="AG4" i="59" s="1"/>
  <c r="AF4" i="58"/>
  <c r="AG3" i="58"/>
  <c r="AG4" i="58" s="1"/>
  <c r="AE78" i="58"/>
  <c r="AE77" i="58"/>
  <c r="AE76" i="58"/>
  <c r="AE75" i="58"/>
  <c r="AE74" i="58"/>
  <c r="AF4" i="57"/>
  <c r="AG3" i="57"/>
  <c r="AG4" i="57" s="1"/>
  <c r="AE78" i="57"/>
  <c r="AE77" i="57"/>
  <c r="AE76" i="57"/>
  <c r="AE75" i="57"/>
  <c r="AE74" i="57"/>
  <c r="AE78" i="56"/>
  <c r="AE77" i="56"/>
  <c r="AE76" i="56"/>
  <c r="AE75" i="56"/>
  <c r="AE74" i="56"/>
  <c r="AF4" i="56"/>
  <c r="AG3" i="56"/>
  <c r="AG4" i="56" s="1"/>
  <c r="AF4" i="55"/>
  <c r="AG3" i="55"/>
  <c r="AG4" i="55" s="1"/>
  <c r="AE78" i="55"/>
  <c r="AE77" i="55"/>
  <c r="AE76" i="55"/>
  <c r="AE75" i="55"/>
  <c r="AE74" i="55"/>
  <c r="AE78" i="54"/>
  <c r="AE77" i="54"/>
  <c r="AE76" i="54"/>
  <c r="AE75" i="54"/>
  <c r="AE74" i="54"/>
  <c r="AF4" i="54"/>
  <c r="AG3" i="54"/>
  <c r="AG4" i="54" s="1"/>
  <c r="F30" i="42"/>
  <c r="B30" i="42"/>
  <c r="A31" i="42"/>
  <c r="C30" i="42"/>
  <c r="D29" i="42"/>
  <c r="E29" i="42" s="1"/>
  <c r="X78" i="20"/>
  <c r="X77" i="20"/>
  <c r="X76" i="20"/>
  <c r="X75" i="20"/>
  <c r="X74" i="20"/>
  <c r="Z3" i="20"/>
  <c r="Z4" i="20" s="1"/>
  <c r="AG78" i="64" l="1"/>
  <c r="AG77" i="64"/>
  <c r="AG76" i="64"/>
  <c r="AG75" i="64"/>
  <c r="AG74" i="64"/>
  <c r="AF78" i="64"/>
  <c r="AF77" i="64"/>
  <c r="AF76" i="64"/>
  <c r="AF75" i="64"/>
  <c r="AF74" i="64"/>
  <c r="AG78" i="63"/>
  <c r="AG77" i="63"/>
  <c r="AG76" i="63"/>
  <c r="AG75" i="63"/>
  <c r="AG74" i="63"/>
  <c r="AF78" i="63"/>
  <c r="AF77" i="63"/>
  <c r="AF76" i="63"/>
  <c r="AF75" i="63"/>
  <c r="AF74" i="63"/>
  <c r="AG78" i="62"/>
  <c r="AG77" i="62"/>
  <c r="AG76" i="62"/>
  <c r="AG75" i="62"/>
  <c r="AG74" i="62"/>
  <c r="AF78" i="62"/>
  <c r="AF77" i="62"/>
  <c r="AF76" i="62"/>
  <c r="AF75" i="62"/>
  <c r="AF74" i="62"/>
  <c r="AG78" i="61"/>
  <c r="AG77" i="61"/>
  <c r="AG76" i="61"/>
  <c r="AG75" i="61"/>
  <c r="AG74" i="61"/>
  <c r="AF78" i="61"/>
  <c r="AF77" i="61"/>
  <c r="AF76" i="61"/>
  <c r="AF75" i="61"/>
  <c r="AF74" i="61"/>
  <c r="AG78" i="60"/>
  <c r="AG77" i="60"/>
  <c r="AG76" i="60"/>
  <c r="AG75" i="60"/>
  <c r="AG74" i="60"/>
  <c r="AF78" i="60"/>
  <c r="AF77" i="60"/>
  <c r="AF76" i="60"/>
  <c r="AF75" i="60"/>
  <c r="AF74" i="60"/>
  <c r="AG78" i="59"/>
  <c r="AG77" i="59"/>
  <c r="AG76" i="59"/>
  <c r="AG75" i="59"/>
  <c r="AG74" i="59"/>
  <c r="AF78" i="59"/>
  <c r="AF77" i="59"/>
  <c r="AF76" i="59"/>
  <c r="AF75" i="59"/>
  <c r="AF74" i="59"/>
  <c r="AG78" i="58"/>
  <c r="AG77" i="58"/>
  <c r="AG76" i="58"/>
  <c r="AG75" i="58"/>
  <c r="AG74" i="58"/>
  <c r="AF78" i="58"/>
  <c r="AF77" i="58"/>
  <c r="AF76" i="58"/>
  <c r="AF75" i="58"/>
  <c r="AF74" i="58"/>
  <c r="AG78" i="57"/>
  <c r="AG77" i="57"/>
  <c r="AG76" i="57"/>
  <c r="AG75" i="57"/>
  <c r="AG74" i="57"/>
  <c r="AF78" i="57"/>
  <c r="AF77" i="57"/>
  <c r="AF76" i="57"/>
  <c r="AF75" i="57"/>
  <c r="AF74" i="57"/>
  <c r="AG78" i="56"/>
  <c r="AG77" i="56"/>
  <c r="AG76" i="56"/>
  <c r="AG75" i="56"/>
  <c r="AG74" i="56"/>
  <c r="AF78" i="56"/>
  <c r="AF77" i="56"/>
  <c r="AF76" i="56"/>
  <c r="AF75" i="56"/>
  <c r="AF74" i="56"/>
  <c r="AG78" i="55"/>
  <c r="AG77" i="55"/>
  <c r="AG76" i="55"/>
  <c r="AG75" i="55"/>
  <c r="AG74" i="55"/>
  <c r="AF78" i="55"/>
  <c r="AF77" i="55"/>
  <c r="AF76" i="55"/>
  <c r="AF75" i="55"/>
  <c r="AF74" i="55"/>
  <c r="AF78" i="54"/>
  <c r="AF77" i="54"/>
  <c r="AF76" i="54"/>
  <c r="AF75" i="54"/>
  <c r="AF74" i="54"/>
  <c r="AG78" i="54"/>
  <c r="AG77" i="54"/>
  <c r="AG76" i="54"/>
  <c r="AG75" i="54"/>
  <c r="AG74" i="54"/>
  <c r="D30" i="42"/>
  <c r="E30" i="42" s="1"/>
  <c r="C31" i="42"/>
  <c r="B31" i="42"/>
  <c r="A32" i="42"/>
  <c r="F31" i="42"/>
  <c r="Y78" i="20"/>
  <c r="Y77" i="20"/>
  <c r="Y76" i="20"/>
  <c r="Y75" i="20"/>
  <c r="Y74" i="20"/>
  <c r="AA3" i="20"/>
  <c r="AA4" i="20" s="1"/>
  <c r="C32" i="42" l="1"/>
  <c r="F32" i="42"/>
  <c r="B32" i="42"/>
  <c r="A33" i="42"/>
  <c r="D31" i="42"/>
  <c r="E31" i="42" s="1"/>
  <c r="Z78" i="20"/>
  <c r="Z77" i="20"/>
  <c r="Z76" i="20"/>
  <c r="Z75" i="20"/>
  <c r="Z74" i="20"/>
  <c r="AB3" i="20"/>
  <c r="AB4" i="20" s="1"/>
  <c r="D32" i="42" l="1"/>
  <c r="E32" i="42" s="1"/>
  <c r="C33" i="42"/>
  <c r="B33" i="42"/>
  <c r="A34" i="42"/>
  <c r="F33" i="42"/>
  <c r="AC3" i="20"/>
  <c r="AC4" i="20" s="1"/>
  <c r="AA77" i="20"/>
  <c r="AA75" i="20"/>
  <c r="AA74" i="20"/>
  <c r="AA78" i="20"/>
  <c r="AA76" i="20"/>
  <c r="F34" i="42" l="1"/>
  <c r="B34" i="42"/>
  <c r="A35" i="42"/>
  <c r="C34" i="42"/>
  <c r="D33" i="42"/>
  <c r="E33" i="42" s="1"/>
  <c r="AB78" i="20"/>
  <c r="AB77" i="20"/>
  <c r="AB76" i="20"/>
  <c r="AB75" i="20"/>
  <c r="AB74" i="20"/>
  <c r="AD3" i="20"/>
  <c r="AD4" i="20" s="1"/>
  <c r="D34" i="42" l="1"/>
  <c r="E34" i="42" s="1"/>
  <c r="C35" i="42"/>
  <c r="B35" i="42"/>
  <c r="A36" i="42"/>
  <c r="F35" i="42"/>
  <c r="AC78" i="20"/>
  <c r="AC77" i="20"/>
  <c r="AC76" i="20"/>
  <c r="AC75" i="20"/>
  <c r="AC74" i="20"/>
  <c r="AE3" i="20"/>
  <c r="AE4" i="20" s="1"/>
  <c r="F36" i="42" l="1"/>
  <c r="B36" i="42"/>
  <c r="A37" i="42"/>
  <c r="C36" i="42"/>
  <c r="D35" i="42"/>
  <c r="E35" i="42" s="1"/>
  <c r="AD78" i="20"/>
  <c r="AD77" i="20"/>
  <c r="AD76" i="20"/>
  <c r="AD75" i="20"/>
  <c r="AD74" i="20"/>
  <c r="AF3" i="20"/>
  <c r="AF4" i="20" s="1"/>
  <c r="D36" i="42" l="1"/>
  <c r="E36" i="42" s="1"/>
  <c r="C37" i="42"/>
  <c r="B37" i="42"/>
  <c r="A38" i="42"/>
  <c r="F37" i="42"/>
  <c r="AG3" i="20"/>
  <c r="AG4" i="20" s="1"/>
  <c r="AE78" i="20"/>
  <c r="AE77" i="20"/>
  <c r="AE76" i="20"/>
  <c r="AE75" i="20"/>
  <c r="AE74" i="20"/>
  <c r="F38" i="42" l="1"/>
  <c r="B38" i="42"/>
  <c r="A39" i="42"/>
  <c r="C38" i="42"/>
  <c r="D37" i="42"/>
  <c r="E37" i="42" s="1"/>
  <c r="AG78" i="20"/>
  <c r="AG77" i="20"/>
  <c r="AG76" i="20"/>
  <c r="AG75" i="20"/>
  <c r="AG74" i="20"/>
  <c r="AF78" i="20"/>
  <c r="AF77" i="20"/>
  <c r="AF76" i="20"/>
  <c r="AF75" i="20"/>
  <c r="AF74" i="20"/>
  <c r="D38" i="42" l="1"/>
  <c r="E38" i="42" s="1"/>
  <c r="C39" i="42"/>
  <c r="F39" i="42"/>
  <c r="B39" i="42"/>
  <c r="A40" i="42"/>
  <c r="A2" i="7"/>
  <c r="A3" i="7"/>
  <c r="A4" i="7"/>
  <c r="A5" i="7"/>
  <c r="A6" i="7"/>
  <c r="A7" i="7"/>
  <c r="A8" i="7"/>
  <c r="A9" i="7"/>
  <c r="A10" i="7"/>
  <c r="A11" i="7"/>
  <c r="B6" i="7"/>
  <c r="AF6" i="7"/>
  <c r="AE6" i="7"/>
  <c r="B7" i="7"/>
  <c r="AF7" i="7"/>
  <c r="AE7" i="7"/>
  <c r="B4" i="7"/>
  <c r="B8" i="7"/>
  <c r="B5" i="7"/>
  <c r="AL5" i="7"/>
  <c r="AM5" i="7"/>
  <c r="B9" i="7"/>
  <c r="B10" i="7"/>
  <c r="AF10" i="7"/>
  <c r="AE10" i="7"/>
  <c r="B3" i="7"/>
  <c r="AF3" i="7"/>
  <c r="AE3" i="7"/>
  <c r="AN2" i="7"/>
  <c r="CD2" i="7"/>
  <c r="BI2" i="7"/>
  <c r="BP2" i="7"/>
  <c r="E2" i="7"/>
  <c r="AE2" i="7"/>
  <c r="BB2" i="7"/>
  <c r="AU2" i="7"/>
  <c r="AG2" i="7"/>
  <c r="AF2" i="7"/>
  <c r="B2" i="7"/>
  <c r="BW2" i="7"/>
  <c r="F48" i="42" l="1"/>
  <c r="F50" i="42"/>
  <c r="AA2" i="7"/>
  <c r="AC2" i="7" s="1"/>
  <c r="D39" i="42"/>
  <c r="E39" i="42" s="1"/>
  <c r="B40" i="42"/>
  <c r="A41" i="42"/>
  <c r="C40" i="42"/>
  <c r="F40" i="42"/>
  <c r="BQ9" i="7"/>
  <c r="BQ7" i="7"/>
  <c r="BQ5" i="7"/>
  <c r="BQ8" i="7"/>
  <c r="BQ4" i="7"/>
  <c r="AO3" i="7"/>
  <c r="BQ3" i="7"/>
  <c r="BQ6" i="7"/>
  <c r="BQ10" i="7"/>
  <c r="CE2" i="7"/>
  <c r="AJ2" i="7"/>
  <c r="BJ2" i="7"/>
  <c r="AV2" i="7"/>
  <c r="BC2" i="7"/>
  <c r="BE2" i="7" s="1"/>
  <c r="BQ2" i="7"/>
  <c r="O2" i="7"/>
  <c r="BX2" i="7"/>
  <c r="H2" i="7"/>
  <c r="I2" i="7" s="1"/>
  <c r="F52" i="42" s="1"/>
  <c r="H13" i="7"/>
  <c r="I13" i="7" s="1"/>
  <c r="P13" i="7" s="1"/>
  <c r="W13" i="7" s="1"/>
  <c r="AD13" i="7" s="1"/>
  <c r="AK13" i="7" s="1"/>
  <c r="AR13" i="7" s="1"/>
  <c r="AY13" i="7" s="1"/>
  <c r="BF13" i="7" s="1"/>
  <c r="BM13" i="7" s="1"/>
  <c r="BT13" i="7" s="1"/>
  <c r="CA13" i="7" s="1"/>
  <c r="CH13" i="7" s="1"/>
  <c r="BI7" i="7"/>
  <c r="BW10" i="7"/>
  <c r="BW5" i="7"/>
  <c r="BP7" i="7"/>
  <c r="BW8" i="7"/>
  <c r="BP3" i="7"/>
  <c r="CD5" i="7"/>
  <c r="BW6" i="7"/>
  <c r="BI9" i="7"/>
  <c r="BI8" i="7"/>
  <c r="BI3" i="7"/>
  <c r="CD4" i="7"/>
  <c r="BP10" i="7"/>
  <c r="BI6" i="7"/>
  <c r="BP5" i="7"/>
  <c r="BW7" i="7"/>
  <c r="BI10" i="7"/>
  <c r="CD9" i="7"/>
  <c r="BW4" i="7"/>
  <c r="CD3" i="7"/>
  <c r="CD7" i="7"/>
  <c r="BI5" i="7"/>
  <c r="BP4" i="7"/>
  <c r="BI4" i="7"/>
  <c r="CD10" i="7"/>
  <c r="BP8" i="7"/>
  <c r="BP9" i="7"/>
  <c r="BW3" i="7"/>
  <c r="CD6" i="7"/>
  <c r="BP6" i="7"/>
  <c r="CD8" i="7"/>
  <c r="BW9" i="7"/>
  <c r="CB2" i="7"/>
  <c r="J2" i="7"/>
  <c r="BO2" i="7"/>
  <c r="CJ2" i="7"/>
  <c r="AT2" i="7"/>
  <c r="AL2" i="7"/>
  <c r="Y2" i="7"/>
  <c r="BV2" i="7"/>
  <c r="BH2" i="7"/>
  <c r="K2" i="7"/>
  <c r="AZ2" i="7"/>
  <c r="CC2" i="7"/>
  <c r="AS2" i="7"/>
  <c r="BN2" i="7"/>
  <c r="BU2" i="7"/>
  <c r="BG2" i="7"/>
  <c r="BA2" i="7"/>
  <c r="Q2" i="7"/>
  <c r="X2" i="7"/>
  <c r="AM2" i="7"/>
  <c r="R2" i="7"/>
  <c r="CI2" i="7"/>
  <c r="V5" i="7" l="1"/>
  <c r="V9" i="7"/>
  <c r="V7" i="7"/>
  <c r="V10" i="7"/>
  <c r="V6" i="7"/>
  <c r="V8" i="7"/>
  <c r="V3" i="7"/>
  <c r="V4" i="7"/>
  <c r="BQ15" i="7"/>
  <c r="AO15" i="7"/>
  <c r="CE15" i="7"/>
  <c r="D40" i="42"/>
  <c r="E40" i="42" s="1"/>
  <c r="B41" i="42"/>
  <c r="A42" i="42"/>
  <c r="C41" i="42"/>
  <c r="F41" i="42"/>
  <c r="CG2" i="7"/>
  <c r="AX6" i="7"/>
  <c r="AQ7" i="7"/>
  <c r="BE7" i="7"/>
  <c r="AJ9" i="7"/>
  <c r="BS6" i="7"/>
  <c r="AQ6" i="7"/>
  <c r="BE6" i="7"/>
  <c r="BL3" i="7"/>
  <c r="BI15" i="7"/>
  <c r="BS4" i="7"/>
  <c r="AX5" i="7"/>
  <c r="BL5" i="7"/>
  <c r="AJ7" i="7"/>
  <c r="BL9" i="7"/>
  <c r="BS10" i="7"/>
  <c r="AQ10" i="7"/>
  <c r="CG3" i="7"/>
  <c r="CD15" i="7"/>
  <c r="AX4" i="7"/>
  <c r="BS8" i="7"/>
  <c r="AX8" i="7"/>
  <c r="BZ5" i="7"/>
  <c r="BS7" i="7"/>
  <c r="AC9" i="7"/>
  <c r="CG10" i="7"/>
  <c r="AJ8" i="7"/>
  <c r="AQ5" i="7"/>
  <c r="BZ9" i="7"/>
  <c r="S15" i="7"/>
  <c r="O3" i="7"/>
  <c r="L15" i="7"/>
  <c r="AJ3" i="7"/>
  <c r="AG15" i="7"/>
  <c r="AJ5" i="7"/>
  <c r="BZ7" i="7"/>
  <c r="BS9" i="7"/>
  <c r="O4" i="7"/>
  <c r="O9" i="7"/>
  <c r="AQ3" i="7"/>
  <c r="AN15" i="7"/>
  <c r="O8" i="7"/>
  <c r="O7" i="7"/>
  <c r="AJ10" i="7"/>
  <c r="BZ10" i="7"/>
  <c r="BL6" i="7"/>
  <c r="AJ6" i="7"/>
  <c r="BZ6" i="7"/>
  <c r="BE3" i="7"/>
  <c r="BB15" i="7"/>
  <c r="BZ4" i="7"/>
  <c r="BL4" i="7"/>
  <c r="AC8" i="7"/>
  <c r="BE9" i="7"/>
  <c r="CG9" i="7"/>
  <c r="O6" i="7"/>
  <c r="CG8" i="7"/>
  <c r="CG7" i="7"/>
  <c r="O10" i="7"/>
  <c r="CG6" i="7"/>
  <c r="AJ4" i="7"/>
  <c r="BE8" i="7"/>
  <c r="BZ3" i="7"/>
  <c r="BW15" i="7"/>
  <c r="CG4" i="7"/>
  <c r="BZ8" i="7"/>
  <c r="O5" i="7"/>
  <c r="AC5" i="7"/>
  <c r="AC7" i="7"/>
  <c r="AX7" i="7"/>
  <c r="BE10" i="7"/>
  <c r="CG5" i="7"/>
  <c r="AX10" i="7"/>
  <c r="AC3" i="7"/>
  <c r="Z15" i="7"/>
  <c r="BL10" i="7"/>
  <c r="AC10" i="7"/>
  <c r="AC6" i="7"/>
  <c r="BS3" i="7"/>
  <c r="BP15" i="7"/>
  <c r="AX3" i="7"/>
  <c r="AU15" i="7"/>
  <c r="AQ4" i="7"/>
  <c r="AC4" i="7"/>
  <c r="BE4" i="7"/>
  <c r="AQ8" i="7"/>
  <c r="BL8" i="7"/>
  <c r="BE5" i="7"/>
  <c r="BS5" i="7"/>
  <c r="BL7" i="7"/>
  <c r="AX9" i="7"/>
  <c r="AQ9" i="7"/>
  <c r="H8" i="7"/>
  <c r="I8" i="7" s="1"/>
  <c r="AV15" i="7"/>
  <c r="BJ15" i="7"/>
  <c r="BL2" i="7"/>
  <c r="H6" i="7"/>
  <c r="I6" i="7" s="1"/>
  <c r="H9" i="7"/>
  <c r="I9" i="7" s="1"/>
  <c r="BS2" i="7"/>
  <c r="BC15" i="7"/>
  <c r="P2" i="7"/>
  <c r="T15" i="7"/>
  <c r="AH15" i="7"/>
  <c r="AQ2" i="7"/>
  <c r="BX15" i="7"/>
  <c r="AA15" i="7"/>
  <c r="AX2" i="7"/>
  <c r="BZ2" i="7"/>
  <c r="H5" i="7"/>
  <c r="I5" i="7" s="1"/>
  <c r="M15" i="7"/>
  <c r="V2" i="7"/>
  <c r="H7" i="7"/>
  <c r="I7" i="7" s="1"/>
  <c r="BO5" i="7"/>
  <c r="CI7" i="7"/>
  <c r="AE5" i="7"/>
  <c r="CJ10" i="7"/>
  <c r="Y7" i="7"/>
  <c r="AL7" i="7"/>
  <c r="BA3" i="7"/>
  <c r="BU7" i="7"/>
  <c r="CC6" i="7"/>
  <c r="R10" i="7"/>
  <c r="AS10" i="7"/>
  <c r="CJ6" i="7"/>
  <c r="Y6" i="7"/>
  <c r="AZ5" i="7"/>
  <c r="X6" i="7"/>
  <c r="AM9" i="7"/>
  <c r="BN9" i="7"/>
  <c r="BH4" i="7"/>
  <c r="CI6" i="7"/>
  <c r="J6" i="7"/>
  <c r="AM6" i="7"/>
  <c r="BN8" i="7"/>
  <c r="AZ6" i="7"/>
  <c r="BH9" i="7"/>
  <c r="CB3" i="7"/>
  <c r="X4" i="7"/>
  <c r="CC9" i="7"/>
  <c r="R3" i="7"/>
  <c r="X3" i="7"/>
  <c r="AT5" i="7"/>
  <c r="BN4" i="7"/>
  <c r="BV10" i="7"/>
  <c r="K6" i="7"/>
  <c r="AL4" i="7"/>
  <c r="CC7" i="7"/>
  <c r="R9" i="7"/>
  <c r="AS9" i="7"/>
  <c r="CJ7" i="7"/>
  <c r="AF5" i="7"/>
  <c r="AS5" i="7"/>
  <c r="BA6" i="7"/>
  <c r="CB6" i="7"/>
  <c r="CJ4" i="7"/>
  <c r="AF8" i="7"/>
  <c r="BG5" i="7"/>
  <c r="Q6" i="7"/>
  <c r="BA5" i="7"/>
  <c r="BU8" i="7"/>
  <c r="Q5" i="7"/>
  <c r="BV7" i="7"/>
  <c r="K10" i="7"/>
  <c r="Q8" i="7"/>
  <c r="AM3" i="7"/>
  <c r="BG6" i="7"/>
  <c r="BO8" i="7"/>
  <c r="CI9" i="7"/>
  <c r="X8" i="7"/>
  <c r="BV5" i="7"/>
  <c r="K3" i="7"/>
  <c r="AL8" i="7"/>
  <c r="CC3" i="7"/>
  <c r="Y9" i="7"/>
  <c r="AL3" i="7"/>
  <c r="AT8" i="7"/>
  <c r="BU9" i="7"/>
  <c r="CC10" i="7"/>
  <c r="Y5" i="7"/>
  <c r="AZ7" i="7"/>
  <c r="X5" i="7"/>
  <c r="AT10" i="7"/>
  <c r="BN7" i="7"/>
  <c r="J9" i="7"/>
  <c r="BO9" i="7"/>
  <c r="CI3" i="7"/>
  <c r="CJ8" i="7"/>
  <c r="Y4" i="7"/>
  <c r="AZ10" i="7"/>
  <c r="BH10" i="7"/>
  <c r="CB8" i="7"/>
  <c r="Q7" i="7"/>
  <c r="BO10" i="7"/>
  <c r="CI10" i="7"/>
  <c r="X7" i="7"/>
  <c r="BV4" i="7"/>
  <c r="R5" i="7"/>
  <c r="J8" i="7"/>
  <c r="AM7" i="7"/>
  <c r="BN3" i="7"/>
  <c r="BV6" i="7"/>
  <c r="R8" i="7"/>
  <c r="AS4" i="7"/>
  <c r="AM4" i="7"/>
  <c r="BG3" i="7"/>
  <c r="AS8" i="7"/>
  <c r="BH7" i="7"/>
  <c r="CB5" i="7"/>
  <c r="CC4" i="7"/>
  <c r="R4" i="7"/>
  <c r="AS3" i="7"/>
  <c r="BA4" i="7"/>
  <c r="BU3" i="7"/>
  <c r="J10" i="7"/>
  <c r="BH5" i="7"/>
  <c r="CB9" i="7"/>
  <c r="Q3" i="7"/>
  <c r="BO7" i="7"/>
  <c r="K9" i="7"/>
  <c r="CJ3" i="7"/>
  <c r="AF9" i="7"/>
  <c r="BG10" i="7"/>
  <c r="BO4" i="7"/>
  <c r="K5" i="7"/>
  <c r="AE4" i="7"/>
  <c r="CJ9" i="7"/>
  <c r="Y8" i="7"/>
  <c r="AZ9" i="7"/>
  <c r="AE9" i="7"/>
  <c r="BA8" i="7"/>
  <c r="BU6" i="7"/>
  <c r="BV3" i="7"/>
  <c r="K8" i="7"/>
  <c r="AL6" i="7"/>
  <c r="AT7" i="7"/>
  <c r="BN5" i="7"/>
  <c r="AZ8" i="7"/>
  <c r="BA7" i="7"/>
  <c r="BU10" i="7"/>
  <c r="J4" i="7"/>
  <c r="BH3" i="7"/>
  <c r="CI8" i="7"/>
  <c r="CC5" i="7"/>
  <c r="Y3" i="7"/>
  <c r="AZ3" i="7"/>
  <c r="BH6" i="7"/>
  <c r="CI5" i="7"/>
  <c r="X9" i="7"/>
  <c r="CC8" i="7"/>
  <c r="R7" i="7"/>
  <c r="AS6" i="7"/>
  <c r="J7" i="7"/>
  <c r="AT9" i="7"/>
  <c r="BN6" i="7"/>
  <c r="BO3" i="7"/>
  <c r="CI4" i="7"/>
  <c r="AE8" i="7"/>
  <c r="AM10" i="7"/>
  <c r="BG9" i="7"/>
  <c r="Q4" i="7"/>
  <c r="AT4" i="7"/>
  <c r="BN10" i="7"/>
  <c r="BG8" i="7"/>
  <c r="BA9" i="7"/>
  <c r="CB4" i="7"/>
  <c r="BV8" i="7"/>
  <c r="R6" i="7"/>
  <c r="AS7" i="7"/>
  <c r="BA10" i="7"/>
  <c r="CB7" i="7"/>
  <c r="Q9" i="7"/>
  <c r="BV9" i="7"/>
  <c r="K4" i="7"/>
  <c r="AL9" i="7"/>
  <c r="J5" i="7"/>
  <c r="AM8" i="7"/>
  <c r="BG4" i="7"/>
  <c r="BH8" i="7"/>
  <c r="CB10" i="7"/>
  <c r="CJ5" i="7"/>
  <c r="Y10" i="7"/>
  <c r="AZ4" i="7"/>
  <c r="Q10" i="7"/>
  <c r="AF4" i="7"/>
  <c r="BG7" i="7"/>
  <c r="X10" i="7"/>
  <c r="AT6" i="7"/>
  <c r="BU5" i="7"/>
  <c r="BO6" i="7"/>
  <c r="K7" i="7"/>
  <c r="AL10" i="7"/>
  <c r="AT3" i="7"/>
  <c r="BU4" i="7"/>
  <c r="J3" i="7"/>
  <c r="D51" i="42" l="1"/>
  <c r="D53" i="42" s="1"/>
  <c r="D48" i="42"/>
  <c r="D41" i="42"/>
  <c r="E41" i="42" s="1"/>
  <c r="B42" i="42"/>
  <c r="A43" i="42"/>
  <c r="C42" i="42"/>
  <c r="F42" i="42"/>
  <c r="P9" i="7"/>
  <c r="W9" i="7" s="1"/>
  <c r="AD9" i="7" s="1"/>
  <c r="AK9" i="7" s="1"/>
  <c r="AR9" i="7" s="1"/>
  <c r="AY9" i="7" s="1"/>
  <c r="BF9" i="7" s="1"/>
  <c r="P8" i="7"/>
  <c r="W8" i="7" s="1"/>
  <c r="AD8" i="7" s="1"/>
  <c r="AK8" i="7" s="1"/>
  <c r="AR8" i="7" s="1"/>
  <c r="AY8" i="7" s="1"/>
  <c r="BF8" i="7" s="1"/>
  <c r="BM8" i="7" s="1"/>
  <c r="BT8" i="7" s="1"/>
  <c r="CA8" i="7" s="1"/>
  <c r="CH8" i="7" s="1"/>
  <c r="BS15" i="7"/>
  <c r="CG15" i="7"/>
  <c r="AC15" i="7"/>
  <c r="W2" i="7"/>
  <c r="AD2" i="7" s="1"/>
  <c r="AK2" i="7" s="1"/>
  <c r="AR2" i="7" s="1"/>
  <c r="AY2" i="7" s="1"/>
  <c r="BF2" i="7" s="1"/>
  <c r="BM2" i="7" s="1"/>
  <c r="BT2" i="7" s="1"/>
  <c r="CA2" i="7" s="1"/>
  <c r="CH2" i="7" s="1"/>
  <c r="BE15" i="7"/>
  <c r="O15" i="7"/>
  <c r="AJ15" i="7"/>
  <c r="BO15" i="7"/>
  <c r="BV15" i="7"/>
  <c r="AF15" i="7"/>
  <c r="R15" i="7"/>
  <c r="CC15" i="7"/>
  <c r="BH15" i="7"/>
  <c r="X15" i="7"/>
  <c r="BU15" i="7"/>
  <c r="AT15" i="7"/>
  <c r="BN15" i="7"/>
  <c r="AE15" i="7"/>
  <c r="CB15" i="7"/>
  <c r="AZ15" i="7"/>
  <c r="BG15" i="7"/>
  <c r="AL15" i="7"/>
  <c r="CJ15" i="7"/>
  <c r="Q15" i="7"/>
  <c r="BA15" i="7"/>
  <c r="AS15" i="7"/>
  <c r="AM15" i="7"/>
  <c r="Y15" i="7"/>
  <c r="CI15" i="7"/>
  <c r="V15" i="7"/>
  <c r="P6" i="7"/>
  <c r="W6" i="7" s="1"/>
  <c r="AD6" i="7" s="1"/>
  <c r="AK6" i="7" s="1"/>
  <c r="AR6" i="7" s="1"/>
  <c r="AY6" i="7" s="1"/>
  <c r="BF6" i="7" s="1"/>
  <c r="BM6" i="7" s="1"/>
  <c r="BT6" i="7" s="1"/>
  <c r="CA6" i="7" s="1"/>
  <c r="CH6" i="7" s="1"/>
  <c r="AQ15" i="7"/>
  <c r="BL15" i="7"/>
  <c r="P7" i="7"/>
  <c r="W7" i="7" s="1"/>
  <c r="AD7" i="7" s="1"/>
  <c r="AK7" i="7" s="1"/>
  <c r="AR7" i="7" s="1"/>
  <c r="AY7" i="7" s="1"/>
  <c r="BF7" i="7" s="1"/>
  <c r="BM7" i="7" s="1"/>
  <c r="BT7" i="7" s="1"/>
  <c r="CA7" i="7" s="1"/>
  <c r="CH7" i="7" s="1"/>
  <c r="P5" i="7"/>
  <c r="W5" i="7" s="1"/>
  <c r="AD5" i="7" s="1"/>
  <c r="AK5" i="7" s="1"/>
  <c r="AR5" i="7" s="1"/>
  <c r="AY5" i="7" s="1"/>
  <c r="BF5" i="7" s="1"/>
  <c r="BM5" i="7" s="1"/>
  <c r="BT5" i="7" s="1"/>
  <c r="CA5" i="7" s="1"/>
  <c r="CH5" i="7" s="1"/>
  <c r="BZ15" i="7"/>
  <c r="AX15" i="7"/>
  <c r="H10" i="7"/>
  <c r="I10" i="7" s="1"/>
  <c r="P10" i="7" s="1"/>
  <c r="W10" i="7" s="1"/>
  <c r="AD10" i="7" s="1"/>
  <c r="AK10" i="7" s="1"/>
  <c r="AR10" i="7" s="1"/>
  <c r="AY10" i="7" s="1"/>
  <c r="BF10" i="7" s="1"/>
  <c r="BM10" i="7" s="1"/>
  <c r="BT10" i="7" s="1"/>
  <c r="CA10" i="7" s="1"/>
  <c r="CH10" i="7" s="1"/>
  <c r="H3" i="7"/>
  <c r="I3" i="7" s="1"/>
  <c r="P3" i="7" s="1"/>
  <c r="W3" i="7" s="1"/>
  <c r="AD3" i="7" s="1"/>
  <c r="AK3" i="7" s="1"/>
  <c r="H4" i="7"/>
  <c r="B15" i="7"/>
  <c r="H11" i="7"/>
  <c r="I11" i="7" s="1"/>
  <c r="P11" i="7" s="1"/>
  <c r="W11" i="7" s="1"/>
  <c r="AD11" i="7" s="1"/>
  <c r="AK11" i="7" s="1"/>
  <c r="AR11" i="7" s="1"/>
  <c r="AY11" i="7" s="1"/>
  <c r="BF11" i="7" s="1"/>
  <c r="BM11" i="7" s="1"/>
  <c r="BT11" i="7" s="1"/>
  <c r="CA11" i="7" s="1"/>
  <c r="CH11" i="7" s="1"/>
  <c r="E15" i="7"/>
  <c r="F15" i="7"/>
  <c r="D49" i="42" l="1"/>
  <c r="BM9" i="7"/>
  <c r="BT9" i="7" s="1"/>
  <c r="CA9" i="7" s="1"/>
  <c r="CH9" i="7" s="1"/>
  <c r="D42" i="42"/>
  <c r="E42" i="42" s="1"/>
  <c r="F43" i="42"/>
  <c r="B43" i="42"/>
  <c r="A44" i="42"/>
  <c r="C43" i="42"/>
  <c r="AR3" i="7"/>
  <c r="AY3" i="7" s="1"/>
  <c r="BF3" i="7" s="1"/>
  <c r="BM3" i="7" s="1"/>
  <c r="BT3" i="7" s="1"/>
  <c r="CA3" i="7" s="1"/>
  <c r="CH3" i="7" s="1"/>
  <c r="I4" i="7"/>
  <c r="P4" i="7" s="1"/>
  <c r="H15" i="7"/>
  <c r="D43" i="42" l="1"/>
  <c r="E43" i="42" s="1"/>
  <c r="F44" i="42"/>
  <c r="B44" i="42"/>
  <c r="A45" i="42"/>
  <c r="C44" i="42"/>
  <c r="P15" i="7"/>
  <c r="W4" i="7"/>
  <c r="I15" i="7"/>
  <c r="K15" i="7"/>
  <c r="D44" i="42" l="1"/>
  <c r="E44" i="42" s="1"/>
  <c r="C45" i="42"/>
  <c r="B45" i="42"/>
  <c r="A46" i="42"/>
  <c r="F45" i="42"/>
  <c r="W15" i="7"/>
  <c r="AD4" i="7"/>
  <c r="J15" i="7"/>
  <c r="F46" i="42" l="1"/>
  <c r="B46" i="42"/>
  <c r="A47" i="42"/>
  <c r="C46" i="42"/>
  <c r="D45" i="42"/>
  <c r="E45" i="42" s="1"/>
  <c r="AD15" i="7"/>
  <c r="AK4" i="7"/>
  <c r="D46" i="42" l="1"/>
  <c r="E46" i="42" s="1"/>
  <c r="C47" i="42"/>
  <c r="F47" i="42"/>
  <c r="F49" i="42" s="1"/>
  <c r="F51" i="42" s="1"/>
  <c r="B47" i="42"/>
  <c r="AR4" i="7"/>
  <c r="AR15" i="7" s="1"/>
  <c r="AK15" i="7"/>
  <c r="D47" i="42" l="1"/>
  <c r="E47" i="42" s="1"/>
  <c r="AY4" i="7"/>
  <c r="AY15" i="7" s="1"/>
  <c r="BF4" i="7" l="1"/>
  <c r="BF15" i="7" s="1"/>
  <c r="BM4" i="7" l="1"/>
  <c r="BM15" i="7" s="1"/>
  <c r="BT4" i="7" l="1"/>
  <c r="CA4" i="7" l="1"/>
  <c r="CA15" i="7" s="1"/>
  <c r="F53" i="42"/>
  <c r="BT15" i="7"/>
  <c r="CH4" i="7" l="1"/>
  <c r="CH15" i="7" s="1"/>
</calcChain>
</file>

<file path=xl/sharedStrings.xml><?xml version="1.0" encoding="utf-8"?>
<sst xmlns="http://schemas.openxmlformats.org/spreadsheetml/2006/main" count="402" uniqueCount="87">
  <si>
    <t>Jahr:</t>
  </si>
  <si>
    <t>Feiertag:</t>
  </si>
  <si>
    <t>Es können:</t>
  </si>
  <si>
    <t>Assistent 1</t>
  </si>
  <si>
    <t>Assistent 2</t>
  </si>
  <si>
    <t>Assistent 3</t>
  </si>
  <si>
    <t>Assistent 4</t>
  </si>
  <si>
    <t>Assistent 5</t>
  </si>
  <si>
    <t>Assistent 6</t>
  </si>
  <si>
    <t>Assistent 7</t>
  </si>
  <si>
    <t>Assistent 8</t>
  </si>
  <si>
    <t>Assistent 9</t>
  </si>
  <si>
    <t>Assistent 10</t>
  </si>
  <si>
    <t>Assistent 11</t>
  </si>
  <si>
    <t>Assistent 12</t>
  </si>
  <si>
    <t>Schicht 1</t>
  </si>
  <si>
    <t>von</t>
  </si>
  <si>
    <t>bis</t>
  </si>
  <si>
    <t>Nachtzuschlag</t>
  </si>
  <si>
    <t>Urlaub</t>
  </si>
  <si>
    <t>Nachtzuschlag Prozent:</t>
  </si>
  <si>
    <t>Nachtzuschlag von</t>
  </si>
  <si>
    <t>Maximal 5 Schichten</t>
  </si>
  <si>
    <t>Maximale Nachtzuschlag Std:</t>
  </si>
  <si>
    <t>Bereitschaft von</t>
  </si>
  <si>
    <t>Bereitschafts-abzug</t>
  </si>
  <si>
    <t>Bereitschaft Bewertung</t>
  </si>
  <si>
    <t>der Stunden</t>
  </si>
  <si>
    <t>Sonn-/Feiertags-zuschlag</t>
  </si>
  <si>
    <t>0=Nein;1=Ja</t>
  </si>
  <si>
    <t>Nacht- und Sonntagszuschlag gleichzeitig?</t>
  </si>
  <si>
    <t>Sonntagszuschlag?</t>
  </si>
  <si>
    <t>Bei Nein wird der Sonntagszuschlag priorisiert</t>
  </si>
  <si>
    <t>Sonntagszuschlag Prozent:</t>
  </si>
  <si>
    <t>Zuschläge bleiben während Bereitschaft erhalten</t>
  </si>
  <si>
    <t>Schichten max.:</t>
  </si>
  <si>
    <t>Urlaubstage</t>
  </si>
  <si>
    <t>Resturlaub</t>
  </si>
  <si>
    <t>Januar</t>
  </si>
  <si>
    <t>Soll</t>
  </si>
  <si>
    <t>Korrektur</t>
  </si>
  <si>
    <t>Ist-M</t>
  </si>
  <si>
    <t>Ist-G</t>
  </si>
  <si>
    <t>NZ-St</t>
  </si>
  <si>
    <t>SFZ-St</t>
  </si>
  <si>
    <t>h</t>
  </si>
  <si>
    <t>Pausen</t>
  </si>
  <si>
    <t>Pause ab</t>
  </si>
  <si>
    <t>Stunden:</t>
  </si>
  <si>
    <t>Stunden</t>
  </si>
  <si>
    <t>Pausenabzug</t>
  </si>
  <si>
    <t>Bereitschaftszeiten begründen keine Pausen</t>
  </si>
  <si>
    <t>Monatsstunden</t>
  </si>
  <si>
    <t>Gesamt</t>
  </si>
  <si>
    <t>Februar</t>
  </si>
  <si>
    <t>K</t>
  </si>
  <si>
    <t>März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</si>
  <si>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</si>
  <si>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</si>
  <si>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</si>
  <si>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</si>
  <si>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</si>
  <si>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</si>
  <si>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</si>
  <si>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</si>
  <si>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</si>
  <si>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Krankheit</t>
  </si>
  <si>
    <t>Vorjahr</t>
  </si>
  <si>
    <t>Stundenkonto</t>
  </si>
  <si>
    <t>Datum</t>
  </si>
  <si>
    <t>Von</t>
  </si>
  <si>
    <t>Bis</t>
  </si>
  <si>
    <t>Brutto-Std</t>
  </si>
  <si>
    <t>Netto-Std</t>
  </si>
  <si>
    <t>NA &amp; Pausen</t>
  </si>
  <si>
    <t>Ist</t>
  </si>
  <si>
    <t>Summe</t>
  </si>
  <si>
    <t>Übertrag</t>
  </si>
  <si>
    <t>Std.-Konto</t>
  </si>
  <si>
    <t>Name:</t>
  </si>
  <si>
    <t>Monat:</t>
  </si>
  <si>
    <t>Stundenlohn</t>
  </si>
  <si>
    <t>Nachtzuschlag:</t>
  </si>
  <si>
    <t>Summe:</t>
  </si>
  <si>
    <t>Sonn-/Feiertagszuschlag:</t>
  </si>
  <si>
    <t>Max</t>
  </si>
  <si>
    <t>Version: 0.13f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</si>
</sst>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dddd"/>
    <numFmt numFmtId="165" formatCode="mmmm"/>
    <numFmt numFmtId="166" formatCode="h:mm;@"/>
    <numFmt numFmtId="167" formatCode="&quot;-&quot;\ [h]:mm"/>
    <numFmt numFmtId="168" formatCode="0.00\ &quot;h&quot;"/>
    <numFmt numFmtId="169" formatCode="&quot;=&quot;\ 0.00\ &quot;h&quot;"/>
    <numFmt numFmtId="170" formatCode="&quot;-&quot;\ 0.00\ &quot;h&quot;"/>
    <numFmt numFmtId="171" formatCode="[=0]0;0.0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Consolas"/>
      <family val="3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16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2" borderId="0" xfId="0" applyFill="1"/>
    <xf numFmtId="0" fontId="0" fillId="0" borderId="0" xfId="0" applyNumberFormat="1"/>
    <xf numFmtId="0" fontId="0" fillId="3" borderId="0" xfId="0" applyFill="1"/>
    <xf numFmtId="0" fontId="0" fillId="2" borderId="0" xfId="0" applyFill="1" applyProtection="1"/>
    <xf numFmtId="0" fontId="0" fillId="3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9" fontId="0" fillId="5" borderId="0" xfId="1" applyFont="1" applyFill="1"/>
    <xf numFmtId="0" fontId="0" fillId="4" borderId="0" xfId="0" quotePrefix="1" applyFill="1"/>
    <xf numFmtId="0" fontId="0" fillId="4" borderId="0" xfId="0" applyFill="1" applyAlignment="1">
      <alignment horizontal="left"/>
    </xf>
    <xf numFmtId="0" fontId="0" fillId="7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0" xfId="0" applyFill="1" applyBorder="1" applyProtection="1"/>
    <xf numFmtId="0" fontId="0" fillId="2" borderId="1" xfId="0" applyFill="1" applyBorder="1" applyProtection="1"/>
    <xf numFmtId="0" fontId="0" fillId="4" borderId="0" xfId="0" applyFill="1" applyBorder="1"/>
    <xf numFmtId="0" fontId="0" fillId="4" borderId="1" xfId="0" applyFill="1" applyBorder="1"/>
    <xf numFmtId="0" fontId="0" fillId="4" borderId="0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5" borderId="0" xfId="0" applyFill="1" applyBorder="1"/>
    <xf numFmtId="0" fontId="0" fillId="5" borderId="1" xfId="0" applyFill="1" applyBorder="1"/>
    <xf numFmtId="0" fontId="0" fillId="7" borderId="0" xfId="0" applyFill="1" applyBorder="1" applyAlignment="1">
      <alignment vertical="center"/>
    </xf>
    <xf numFmtId="0" fontId="0" fillId="7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9" borderId="0" xfId="0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4" fillId="3" borderId="0" xfId="0" applyFont="1" applyFill="1"/>
    <xf numFmtId="0" fontId="0" fillId="3" borderId="0" xfId="0" applyFont="1" applyFill="1"/>
    <xf numFmtId="0" fontId="0" fillId="5" borderId="0" xfId="0" applyFill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0" xfId="0" applyFill="1" applyBorder="1"/>
    <xf numFmtId="0" fontId="0" fillId="0" borderId="0" xfId="0" applyBorder="1"/>
    <xf numFmtId="0" fontId="0" fillId="0" borderId="1" xfId="0" applyBorder="1"/>
    <xf numFmtId="0" fontId="0" fillId="3" borderId="0" xfId="0" applyNumberFormat="1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65" fontId="0" fillId="5" borderId="0" xfId="0" applyNumberFormat="1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0" fillId="6" borderId="0" xfId="0" applyFill="1"/>
    <xf numFmtId="0" fontId="7" fillId="6" borderId="0" xfId="0" applyFont="1" applyFill="1"/>
    <xf numFmtId="0" fontId="0" fillId="11" borderId="0" xfId="0" applyFill="1"/>
    <xf numFmtId="0" fontId="0" fillId="6" borderId="1" xfId="0" applyFill="1" applyBorder="1"/>
    <xf numFmtId="0" fontId="0" fillId="11" borderId="1" xfId="0" applyFill="1" applyBorder="1"/>
    <xf numFmtId="0" fontId="0" fillId="6" borderId="0" xfId="0" applyNumberFormat="1" applyFill="1"/>
    <xf numFmtId="0" fontId="0" fillId="12" borderId="0" xfId="0" applyFill="1"/>
    <xf numFmtId="0" fontId="0" fillId="12" borderId="1" xfId="0" applyFill="1" applyBorder="1"/>
    <xf numFmtId="0" fontId="0" fillId="4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13" borderId="0" xfId="0" applyFill="1" applyBorder="1"/>
    <xf numFmtId="0" fontId="0" fillId="13" borderId="1" xfId="0" applyFill="1" applyBorder="1"/>
    <xf numFmtId="0" fontId="0" fillId="13" borderId="0" xfId="0" applyFill="1"/>
    <xf numFmtId="0" fontId="0" fillId="6" borderId="1" xfId="0" applyFont="1" applyFill="1" applyBorder="1"/>
    <xf numFmtId="0" fontId="8" fillId="0" borderId="0" xfId="0" applyFont="1"/>
    <xf numFmtId="14" fontId="8" fillId="12" borderId="0" xfId="0" applyNumberFormat="1" applyFont="1" applyFill="1"/>
    <xf numFmtId="167" fontId="0" fillId="0" borderId="0" xfId="0" applyNumberFormat="1" applyAlignment="1">
      <alignment horizontal="left"/>
    </xf>
    <xf numFmtId="0" fontId="8" fillId="4" borderId="0" xfId="0" applyFont="1" applyFill="1"/>
    <xf numFmtId="0" fontId="0" fillId="12" borderId="2" xfId="0" applyFill="1" applyBorder="1"/>
    <xf numFmtId="166" fontId="0" fillId="0" borderId="4" xfId="0" applyNumberFormat="1" applyBorder="1"/>
    <xf numFmtId="166" fontId="0" fillId="0" borderId="5" xfId="0" applyNumberFormat="1" applyBorder="1"/>
    <xf numFmtId="168" fontId="0" fillId="4" borderId="0" xfId="0" applyNumberFormat="1" applyFill="1"/>
    <xf numFmtId="168" fontId="0" fillId="4" borderId="2" xfId="0" applyNumberFormat="1" applyFill="1" applyBorder="1"/>
    <xf numFmtId="168" fontId="0" fillId="4" borderId="3" xfId="0" applyNumberFormat="1" applyFill="1" applyBorder="1"/>
    <xf numFmtId="170" fontId="11" fillId="0" borderId="0" xfId="0" applyNumberFormat="1" applyFont="1"/>
    <xf numFmtId="169" fontId="11" fillId="0" borderId="0" xfId="0" applyNumberFormat="1" applyFont="1" applyAlignment="1">
      <alignment horizontal="left"/>
    </xf>
    <xf numFmtId="168" fontId="0" fillId="4" borderId="6" xfId="0" applyNumberFormat="1" applyFill="1" applyBorder="1"/>
    <xf numFmtId="168" fontId="0" fillId="4" borderId="5" xfId="0" applyNumberFormat="1" applyFill="1" applyBorder="1"/>
    <xf numFmtId="0" fontId="0" fillId="4" borderId="0" xfId="0" applyFill="1" applyAlignment="1">
      <alignment horizontal="left"/>
    </xf>
    <xf numFmtId="44" fontId="0" fillId="5" borderId="0" xfId="2" applyFont="1" applyFill="1"/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44" fontId="0" fillId="4" borderId="2" xfId="0" applyNumberFormat="1" applyFill="1" applyBorder="1" applyAlignment="1">
      <alignment horizontal="left"/>
    </xf>
    <xf numFmtId="44" fontId="0" fillId="4" borderId="2" xfId="2" applyFont="1" applyFill="1" applyBorder="1" applyAlignment="1">
      <alignment horizontal="left"/>
    </xf>
    <xf numFmtId="168" fontId="0" fillId="4" borderId="7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6" borderId="0" xfId="0" applyNumberFormat="1" applyFill="1"/>
    <xf numFmtId="2" fontId="0" fillId="6" borderId="1" xfId="0" applyNumberFormat="1" applyFill="1" applyBorder="1"/>
    <xf numFmtId="171" fontId="0" fillId="4" borderId="0" xfId="0" applyNumberFormat="1" applyFill="1"/>
    <xf numFmtId="171" fontId="7" fillId="4" borderId="0" xfId="0" applyNumberFormat="1" applyFont="1" applyFill="1"/>
    <xf numFmtId="171" fontId="0" fillId="4" borderId="1" xfId="0" applyNumberFormat="1" applyFill="1" applyBorder="1"/>
    <xf numFmtId="171" fontId="0" fillId="11" borderId="0" xfId="0" applyNumberFormat="1" applyFill="1"/>
    <xf numFmtId="171" fontId="7" fillId="11" borderId="0" xfId="0" applyNumberFormat="1" applyFont="1" applyFill="1"/>
    <xf numFmtId="171" fontId="0" fillId="11" borderId="1" xfId="0" applyNumberFormat="1" applyFill="1" applyBorder="1"/>
    <xf numFmtId="171" fontId="0" fillId="6" borderId="0" xfId="0" applyNumberFormat="1" applyFill="1"/>
    <xf numFmtId="171" fontId="7" fillId="6" borderId="0" xfId="0" applyNumberFormat="1" applyFont="1" applyFill="1"/>
    <xf numFmtId="171" fontId="0" fillId="6" borderId="1" xfId="0" applyNumberFormat="1" applyFill="1" applyBorder="1"/>
    <xf numFmtId="171" fontId="0" fillId="12" borderId="0" xfId="0" applyNumberFormat="1" applyFill="1"/>
    <xf numFmtId="171" fontId="7" fillId="12" borderId="0" xfId="0" applyNumberFormat="1" applyFont="1" applyFill="1"/>
    <xf numFmtId="171" fontId="0" fillId="12" borderId="1" xfId="0" applyNumberFormat="1" applyFill="1" applyBorder="1"/>
    <xf numFmtId="0" fontId="0" fillId="4" borderId="0" xfId="0" applyFill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4" borderId="8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4" borderId="4" xfId="0" applyFill="1" applyBorder="1" applyAlignment="1">
      <alignment horizontal="right" wrapText="1"/>
    </xf>
    <xf numFmtId="0" fontId="0" fillId="4" borderId="7" xfId="0" applyFill="1" applyBorder="1" applyAlignment="1">
      <alignment horizontal="right" wrapText="1"/>
    </xf>
    <xf numFmtId="0" fontId="0" fillId="4" borderId="5" xfId="0" applyFill="1" applyBorder="1" applyAlignment="1">
      <alignment horizontal="right" wrapText="1"/>
    </xf>
    <xf numFmtId="0" fontId="0" fillId="4" borderId="0" xfId="0" applyFill="1" applyBorder="1" applyAlignment="1">
      <alignment horizontal="right" wrapText="1"/>
    </xf>
    <xf numFmtId="168" fontId="0" fillId="4" borderId="13" xfId="0" applyNumberFormat="1" applyFill="1" applyBorder="1" applyAlignment="1">
      <alignment horizontal="center" vertical="center"/>
    </xf>
    <xf numFmtId="168" fontId="0" fillId="4" borderId="14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9" borderId="0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165" fontId="5" fillId="6" borderId="0" xfId="0" applyNumberFormat="1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1" xfId="0" applyFill="1" applyBorder="1" applyAlignment="1">
      <alignment horizontal="right"/>
    </xf>
  </cellXfs>
  <cellStyles count="3">
    <cellStyle name="Prozent" xfId="1" builtinId="5"/>
    <cellStyle name="Standard" xfId="0" builtinId="0"/>
    <cellStyle name="Währung" xfId="2" builtinId="4"/>
  </cellStyles>
  <dxfs count="4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border>
        <right style="hair">
          <color theme="1"/>
        </right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theme="0" tint="-0.14996795556505021"/>
      </font>
    </dxf>
    <dxf>
      <font>
        <color theme="1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22</xdr:row>
          <xdr:rowOff>0</xdr:rowOff>
        </xdr:from>
        <xdr:to>
          <xdr:col>7</xdr:col>
          <xdr:colOff>0</xdr:colOff>
          <xdr:row>24</xdr:row>
          <xdr:rowOff>28575</xdr:rowOff>
        </xdr:to>
        <xdr:sp macro="" textlink="">
          <xdr:nvSpPr>
            <xdr:cNvPr id="1026" name="Schaltfläch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Speichern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323850</xdr:colOff>
          <xdr:row>2</xdr:row>
          <xdr:rowOff>0</xdr:rowOff>
        </xdr:from>
        <xdr:to>
          <xdr:col>9</xdr:col>
          <xdr:colOff>323850</xdr:colOff>
          <xdr:row>3</xdr:row>
          <xdr:rowOff>180975</xdr:rowOff>
        </xdr:to>
        <xdr:sp macro="" textlink="">
          <xdr:nvSpPr>
            <xdr:cNvPr id="2050" name="Schaltfläche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Als PDF speichern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8" tint="-0.249977111117893"/>
  </sheetPr>
  <dimension ref="A1:CJ24"/>
  <sheetViews>
    <sheetView tabSelected="1" workbookViewId="0"/>
  </sheetViews>
  <sheetFormatPr baseColWidth="10" defaultRowHeight="15" x14ac:dyDescent="0.25"/>
  <cols>
    <col min="1" max="1" width="19.28515625" style="9" bestFit="1" customWidth="1"/>
    <col min="2" max="2" width="11.42578125" style="9"/>
    <col min="3" max="3" width="12.85546875" style="9" bestFit="1" customWidth="1"/>
    <col min="4" max="7" width="11.42578125" style="9"/>
    <col min="8" max="8" width="13.28515625" style="9" bestFit="1" customWidth="1"/>
    <col min="9" max="9" width="11.42578125" style="9"/>
    <col min="10" max="10" width="27" style="9" bestFit="1" customWidth="1"/>
    <col min="11" max="11" width="4.5703125" style="9" bestFit="1" customWidth="1"/>
    <col min="12" max="12" width="11.85546875" style="9" bestFit="1" customWidth="1"/>
    <col min="13" max="13" width="2" style="9" bestFit="1" customWidth="1"/>
    <col min="14" max="14" width="11.42578125" style="9"/>
    <col min="15" max="15" width="41.28515625" style="9" bestFit="1" customWidth="1"/>
    <col min="16" max="16" width="8.42578125" style="9" bestFit="1" customWidth="1"/>
    <col min="17" max="19" width="11.42578125" style="9"/>
    <col min="20" max="20" width="2.140625" style="9" bestFit="1" customWidth="1"/>
    <col min="21" max="31" width="11.42578125" style="9"/>
    <col min="32" max="32" width="5.28515625" style="9" bestFit="1" customWidth="1"/>
    <col min="33" max="38" width="11.42578125" style="9"/>
    <col min="39" max="39" width="4.28515625" style="9" bestFit="1" customWidth="1"/>
    <col min="40" max="45" width="11.42578125" style="9"/>
    <col min="46" max="46" width="4.5703125" style="9" bestFit="1" customWidth="1"/>
    <col min="47" max="52" width="11.42578125" style="9"/>
    <col min="53" max="53" width="4" style="9" bestFit="1" customWidth="1"/>
    <col min="54" max="59" width="11.42578125" style="9"/>
    <col min="60" max="60" width="7.140625" style="9" bestFit="1" customWidth="1"/>
    <col min="61" max="66" width="11.42578125" style="9"/>
    <col min="67" max="67" width="10.85546875" style="9" bestFit="1" customWidth="1"/>
    <col min="68" max="73" width="11.42578125" style="9"/>
    <col min="74" max="74" width="8.28515625" style="9" bestFit="1" customWidth="1"/>
    <col min="75" max="80" width="11.42578125" style="9"/>
    <col min="81" max="81" width="10.42578125" style="9" bestFit="1" customWidth="1"/>
    <col min="82" max="87" width="11.42578125" style="9"/>
    <col min="88" max="88" width="10.140625" style="9" bestFit="1" customWidth="1"/>
    <col min="89" max="16384" width="11.42578125" style="9"/>
  </cols>
  <sheetData>
    <row r="1" spans="1:88" x14ac:dyDescent="0.25">
      <c r="G1" s="9" t="s">
        <v>36</v>
      </c>
      <c r="H1" s="9" t="s">
        <v>52</v>
      </c>
      <c r="I1" s="9" t="s">
        <v>81</v>
      </c>
      <c r="T1" s="9" t="s">
        <v>55</v>
      </c>
      <c r="AF1" s="9" t="s">
        <v>65</v>
      </c>
      <c r="AM1" s="9" t="s">
        <v>64</v>
      </c>
      <c r="AT1" s="9" t="s">
        <v>63</v>
      </c>
      <c r="BA1" s="9" t="s">
        <v>62</v>
      </c>
      <c r="BH1" s="9" t="s">
        <v>61</v>
      </c>
      <c r="BO1" s="9" t="s">
        <v>60</v>
      </c>
      <c r="BV1" s="9" t="s">
        <v>59</v>
      </c>
      <c r="CC1" s="9" t="s">
        <v>58</v>
      </c>
      <c r="CJ1" s="9" t="s">
        <v>57</v>
      </c>
    </row>
    <row r="2" spans="1:88" x14ac:dyDescent="0.25">
      <c r="A2" s="9" t="s">
        <v>0</v>
      </c>
      <c r="B2" s="10">
        <v>2018</v>
      </c>
      <c r="E2" s="9" t="s">
        <v>3</v>
      </c>
      <c r="F2" s="10" t="s">
        <v>85</v>
      </c>
      <c r="G2" s="10">
        <v>30</v>
      </c>
      <c r="H2" s="10">
        <v>150</v>
      </c>
      <c r="I2" s="80">
        <v>12</v>
      </c>
      <c r="J2" s="9" t="s">
        <v>23</v>
      </c>
      <c r="K2" s="10">
        <v>8</v>
      </c>
    </row>
    <row r="3" spans="1:88" x14ac:dyDescent="0.25">
      <c r="E3" s="9" t="s">
        <v>4</v>
      </c>
      <c r="F3" s="10"/>
      <c r="G3" s="10"/>
      <c r="H3" s="10"/>
      <c r="I3" s="80"/>
      <c r="J3" s="9" t="s">
        <v>21</v>
      </c>
      <c r="K3" s="10">
        <v>22</v>
      </c>
      <c r="L3" s="9" t="s">
        <v>17</v>
      </c>
      <c r="M3" s="10">
        <v>6</v>
      </c>
    </row>
    <row r="4" spans="1:88" x14ac:dyDescent="0.25">
      <c r="E4" s="9" t="s">
        <v>5</v>
      </c>
      <c r="F4" s="10"/>
      <c r="G4" s="10"/>
      <c r="H4" s="10"/>
      <c r="I4" s="80"/>
      <c r="J4" s="9" t="s">
        <v>20</v>
      </c>
      <c r="K4" s="11">
        <v>0.25</v>
      </c>
    </row>
    <row r="5" spans="1:88" x14ac:dyDescent="0.25">
      <c r="A5" s="9" t="s">
        <v>35</v>
      </c>
      <c r="B5" s="10">
        <v>5</v>
      </c>
      <c r="C5" s="107" t="s">
        <v>22</v>
      </c>
      <c r="D5" s="107"/>
      <c r="E5" s="9" t="s">
        <v>6</v>
      </c>
      <c r="F5" s="10"/>
      <c r="G5" s="10"/>
      <c r="H5" s="10"/>
      <c r="I5" s="80"/>
    </row>
    <row r="6" spans="1:88" x14ac:dyDescent="0.25">
      <c r="E6" s="9" t="s">
        <v>7</v>
      </c>
      <c r="F6" s="10"/>
      <c r="G6" s="10"/>
      <c r="H6" s="10"/>
      <c r="I6" s="80"/>
      <c r="J6" s="9" t="s">
        <v>24</v>
      </c>
      <c r="K6" s="10">
        <v>0</v>
      </c>
      <c r="L6" s="9" t="s">
        <v>17</v>
      </c>
      <c r="M6" s="10">
        <v>6</v>
      </c>
    </row>
    <row r="7" spans="1:88" x14ac:dyDescent="0.25">
      <c r="E7" s="9" t="s">
        <v>8</v>
      </c>
      <c r="F7" s="10"/>
      <c r="G7" s="10"/>
      <c r="H7" s="10"/>
      <c r="I7" s="80"/>
      <c r="J7" s="9" t="s">
        <v>26</v>
      </c>
      <c r="K7" s="11">
        <v>0.5</v>
      </c>
      <c r="L7" s="9" t="s">
        <v>27</v>
      </c>
      <c r="O7" s="104" t="s">
        <v>34</v>
      </c>
      <c r="P7" s="104"/>
    </row>
    <row r="8" spans="1:88" x14ac:dyDescent="0.25">
      <c r="E8" s="9" t="s">
        <v>9</v>
      </c>
      <c r="F8" s="10"/>
      <c r="G8" s="10"/>
      <c r="H8" s="10"/>
      <c r="I8" s="80"/>
      <c r="O8" s="13"/>
      <c r="P8" s="13"/>
    </row>
    <row r="9" spans="1:88" x14ac:dyDescent="0.25">
      <c r="E9" s="9" t="s">
        <v>10</v>
      </c>
      <c r="F9" s="10"/>
      <c r="G9" s="10"/>
      <c r="H9" s="10"/>
      <c r="I9" s="80"/>
      <c r="J9" s="9" t="s">
        <v>31</v>
      </c>
      <c r="K9" s="10">
        <v>1</v>
      </c>
      <c r="L9" s="12" t="s">
        <v>29</v>
      </c>
      <c r="O9" s="13"/>
      <c r="P9" s="13"/>
    </row>
    <row r="10" spans="1:88" ht="15.75" customHeight="1" x14ac:dyDescent="0.25">
      <c r="E10" s="9" t="s">
        <v>11</v>
      </c>
      <c r="F10" s="10"/>
      <c r="G10" s="10"/>
      <c r="H10" s="10"/>
      <c r="I10" s="80"/>
      <c r="J10" s="9" t="s">
        <v>33</v>
      </c>
      <c r="K10" s="11">
        <v>0.5</v>
      </c>
      <c r="O10" s="13"/>
      <c r="P10" s="13"/>
    </row>
    <row r="11" spans="1:88" ht="15" customHeight="1" x14ac:dyDescent="0.25">
      <c r="E11" s="9" t="s">
        <v>12</v>
      </c>
      <c r="F11" s="10"/>
      <c r="G11" s="10"/>
      <c r="H11" s="10"/>
      <c r="I11" s="80"/>
      <c r="J11" s="108" t="s">
        <v>30</v>
      </c>
      <c r="O11" s="13"/>
      <c r="P11" s="13"/>
    </row>
    <row r="12" spans="1:88" x14ac:dyDescent="0.25">
      <c r="E12" s="9" t="s">
        <v>13</v>
      </c>
      <c r="F12" s="10"/>
      <c r="G12" s="10"/>
      <c r="H12" s="10"/>
      <c r="I12" s="80"/>
      <c r="J12" s="108"/>
      <c r="K12" s="10">
        <v>1</v>
      </c>
      <c r="L12" s="12" t="s">
        <v>29</v>
      </c>
      <c r="O12" s="104" t="s">
        <v>32</v>
      </c>
      <c r="P12" s="104"/>
    </row>
    <row r="13" spans="1:88" x14ac:dyDescent="0.25">
      <c r="E13" s="9" t="s">
        <v>14</v>
      </c>
      <c r="F13" s="10"/>
      <c r="G13" s="10"/>
      <c r="H13" s="10"/>
      <c r="I13" s="80"/>
    </row>
    <row r="14" spans="1:88" x14ac:dyDescent="0.25">
      <c r="J14" s="9" t="s">
        <v>46</v>
      </c>
      <c r="K14" s="10">
        <v>1</v>
      </c>
      <c r="L14" s="12" t="s">
        <v>29</v>
      </c>
      <c r="O14" s="9" t="s">
        <v>51</v>
      </c>
    </row>
    <row r="15" spans="1:88" x14ac:dyDescent="0.25">
      <c r="J15" s="9" t="s">
        <v>47</v>
      </c>
      <c r="K15" s="10">
        <v>6</v>
      </c>
      <c r="L15" s="106" t="s">
        <v>48</v>
      </c>
      <c r="M15" s="106"/>
      <c r="N15" s="106"/>
      <c r="O15" s="10">
        <v>0.5</v>
      </c>
      <c r="P15" s="9" t="s">
        <v>49</v>
      </c>
    </row>
    <row r="16" spans="1:88" x14ac:dyDescent="0.25">
      <c r="J16" s="9" t="s">
        <v>47</v>
      </c>
      <c r="K16" s="10">
        <v>9</v>
      </c>
      <c r="L16" s="106" t="s">
        <v>48</v>
      </c>
      <c r="M16" s="106"/>
      <c r="N16" s="106"/>
      <c r="O16" s="10">
        <v>0.75</v>
      </c>
      <c r="P16" s="9" t="s">
        <v>49</v>
      </c>
    </row>
    <row r="23" spans="1:10" x14ac:dyDescent="0.25">
      <c r="H23" s="105"/>
      <c r="I23" s="105"/>
      <c r="J23" s="105"/>
    </row>
    <row r="24" spans="1:10" x14ac:dyDescent="0.25">
      <c r="A24" s="9" t="s">
        <v>86</v>
      </c>
      <c r="H24" s="105"/>
      <c r="I24" s="105"/>
      <c r="J24" s="105"/>
    </row>
  </sheetData>
  <mergeCells count="7">
    <mergeCell ref="O12:P12"/>
    <mergeCell ref="O7:P7"/>
    <mergeCell ref="H23:J24"/>
    <mergeCell ref="L16:N16"/>
    <mergeCell ref="C5:D5"/>
    <mergeCell ref="J11:J12"/>
    <mergeCell ref="L15:N15"/>
  </mergeCells>
  <conditionalFormatting sqref="C5">
    <cfRule type="expression" dxfId="445" priority="1">
      <formula>$B$5&gt;5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peichern_Click">
                <anchor moveWithCells="1" siz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30FB8-4D53-4090-8943-BC49AC2FA08D}">
  <sheetPr codeName="Tabelle10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43282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DATE(Einstellungen!$B$2,7,1)</f>
        <v>43282</v>
      </c>
      <c r="D3" s="1">
        <f>C3+1</f>
        <v>43283</v>
      </c>
      <c r="E3" s="1">
        <f t="shared" ref="E3:AD3" si="0">D3+1</f>
        <v>43284</v>
      </c>
      <c r="F3" s="1">
        <f t="shared" si="0"/>
        <v>43285</v>
      </c>
      <c r="G3" s="1">
        <f t="shared" si="0"/>
        <v>43286</v>
      </c>
      <c r="H3" s="1">
        <f t="shared" si="0"/>
        <v>43287</v>
      </c>
      <c r="I3" s="1">
        <f t="shared" si="0"/>
        <v>43288</v>
      </c>
      <c r="J3" s="1">
        <f t="shared" si="0"/>
        <v>43289</v>
      </c>
      <c r="K3" s="1">
        <f t="shared" si="0"/>
        <v>43290</v>
      </c>
      <c r="L3" s="1">
        <f t="shared" si="0"/>
        <v>43291</v>
      </c>
      <c r="M3" s="1">
        <f t="shared" si="0"/>
        <v>43292</v>
      </c>
      <c r="N3" s="1">
        <f t="shared" si="0"/>
        <v>43293</v>
      </c>
      <c r="O3" s="1">
        <f t="shared" si="0"/>
        <v>43294</v>
      </c>
      <c r="P3" s="1">
        <f t="shared" si="0"/>
        <v>43295</v>
      </c>
      <c r="Q3" s="1">
        <f t="shared" si="0"/>
        <v>43296</v>
      </c>
      <c r="R3" s="1">
        <f t="shared" si="0"/>
        <v>43297</v>
      </c>
      <c r="S3" s="1">
        <f t="shared" si="0"/>
        <v>43298</v>
      </c>
      <c r="T3" s="1">
        <f t="shared" si="0"/>
        <v>43299</v>
      </c>
      <c r="U3" s="1">
        <f t="shared" si="0"/>
        <v>43300</v>
      </c>
      <c r="V3" s="1">
        <f t="shared" si="0"/>
        <v>43301</v>
      </c>
      <c r="W3" s="1">
        <f t="shared" si="0"/>
        <v>43302</v>
      </c>
      <c r="X3" s="1">
        <f t="shared" si="0"/>
        <v>43303</v>
      </c>
      <c r="Y3" s="1">
        <f t="shared" si="0"/>
        <v>43304</v>
      </c>
      <c r="Z3" s="1">
        <f t="shared" si="0"/>
        <v>43305</v>
      </c>
      <c r="AA3" s="1">
        <f t="shared" si="0"/>
        <v>43306</v>
      </c>
      <c r="AB3" s="1">
        <f t="shared" si="0"/>
        <v>43307</v>
      </c>
      <c r="AC3" s="1">
        <f t="shared" si="0"/>
        <v>43308</v>
      </c>
      <c r="AD3" s="1">
        <f t="shared" si="0"/>
        <v>43309</v>
      </c>
      <c r="AE3" s="1">
        <f>IF(EOMONTH($C$3,0)&lt;(AD3+1),"",AD3+1)</f>
        <v>43310</v>
      </c>
      <c r="AF3" s="1">
        <f>IF(OR(AE3="",EOMONTH($C$3,0)&lt;(AD3+2)),"",AD3+2)</f>
        <v>43311</v>
      </c>
      <c r="AG3" s="1">
        <f>IF(OR(AF3="",EOMONTH($C$3,0)&lt;(AD3+3)),"",AD3+3)</f>
        <v>43312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1</v>
      </c>
      <c r="D4" s="3">
        <f t="shared" ref="D4:AC4" si="1">WEEKDAY(D3,1)</f>
        <v>2</v>
      </c>
      <c r="E4" s="3">
        <f t="shared" si="1"/>
        <v>3</v>
      </c>
      <c r="F4" s="3">
        <f t="shared" si="1"/>
        <v>4</v>
      </c>
      <c r="G4" s="3">
        <f t="shared" si="1"/>
        <v>5</v>
      </c>
      <c r="H4" s="3">
        <f t="shared" si="1"/>
        <v>6</v>
      </c>
      <c r="I4" s="3">
        <f t="shared" si="1"/>
        <v>7</v>
      </c>
      <c r="J4" s="3">
        <f t="shared" si="1"/>
        <v>1</v>
      </c>
      <c r="K4" s="3">
        <f t="shared" si="1"/>
        <v>2</v>
      </c>
      <c r="L4" s="3">
        <f t="shared" si="1"/>
        <v>3</v>
      </c>
      <c r="M4" s="3">
        <f t="shared" si="1"/>
        <v>4</v>
      </c>
      <c r="N4" s="3">
        <f t="shared" si="1"/>
        <v>5</v>
      </c>
      <c r="O4" s="3">
        <f t="shared" si="1"/>
        <v>6</v>
      </c>
      <c r="P4" s="3">
        <f t="shared" si="1"/>
        <v>7</v>
      </c>
      <c r="Q4" s="3">
        <f t="shared" si="1"/>
        <v>1</v>
      </c>
      <c r="R4" s="3">
        <f t="shared" si="1"/>
        <v>2</v>
      </c>
      <c r="S4" s="3">
        <f t="shared" si="1"/>
        <v>3</v>
      </c>
      <c r="T4" s="3">
        <f t="shared" si="1"/>
        <v>4</v>
      </c>
      <c r="U4" s="3">
        <f t="shared" si="1"/>
        <v>5</v>
      </c>
      <c r="V4" s="3">
        <f t="shared" si="1"/>
        <v>6</v>
      </c>
      <c r="W4" s="3">
        <f t="shared" si="1"/>
        <v>7</v>
      </c>
      <c r="X4" s="3">
        <f t="shared" si="1"/>
        <v>1</v>
      </c>
      <c r="Y4" s="3">
        <f t="shared" si="1"/>
        <v>2</v>
      </c>
      <c r="Z4" s="3">
        <f t="shared" si="1"/>
        <v>3</v>
      </c>
      <c r="AA4" s="3">
        <f t="shared" si="1"/>
        <v>4</v>
      </c>
      <c r="AB4" s="3">
        <f t="shared" si="1"/>
        <v>5</v>
      </c>
      <c r="AC4" s="3">
        <f t="shared" si="1"/>
        <v>6</v>
      </c>
      <c r="AD4" s="3">
        <f>WEEKDAY(AD3,1)</f>
        <v>7</v>
      </c>
      <c r="AE4" s="3">
        <f>IF(AE3&lt;&gt;"",WEEKDAY(AE3,1),"")</f>
        <v>1</v>
      </c>
      <c r="AF4" s="3">
        <f t="shared" ref="AF4:AG4" si="2">IF(AF3&lt;&gt;"",WEEKDAY(AF3,1),"")</f>
        <v>2</v>
      </c>
      <c r="AG4" s="3">
        <f t="shared" si="2"/>
        <v>3</v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88"/>
      <c r="B22" s="8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32:B32"/>
    <mergeCell ref="C1:G1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1:B31"/>
    <mergeCell ref="A46:B46"/>
    <mergeCell ref="A68:A69"/>
    <mergeCell ref="A74:A76"/>
    <mergeCell ref="A33:B33"/>
    <mergeCell ref="A35:B35"/>
    <mergeCell ref="A36:B36"/>
    <mergeCell ref="A37:B37"/>
    <mergeCell ref="A42:B42"/>
    <mergeCell ref="A44:B44"/>
  </mergeCells>
  <conditionalFormatting sqref="C3:AD3">
    <cfRule type="expression" dxfId="221" priority="35">
      <formula>ISODD(MONTH(C3))</formula>
    </cfRule>
    <cfRule type="expression" dxfId="220" priority="37">
      <formula>ISEVEN(MONTH(C3))</formula>
    </cfRule>
  </conditionalFormatting>
  <conditionalFormatting sqref="C4:AD4">
    <cfRule type="expression" dxfId="219" priority="34">
      <formula>WEEKDAY(C4,2)&lt;6</formula>
    </cfRule>
    <cfRule type="expression" dxfId="218" priority="36">
      <formula>WEEKDAY(C4,2)&gt;5</formula>
    </cfRule>
  </conditionalFormatting>
  <conditionalFormatting sqref="C5:AG18 C22:AG22 C3:AD4 C26:AG78">
    <cfRule type="expression" dxfId="217" priority="33">
      <formula>WEEKDAY(C$4,2)=7</formula>
    </cfRule>
  </conditionalFormatting>
  <conditionalFormatting sqref="A26:XFD26 A23:B25 AH23:XFD25">
    <cfRule type="expression" dxfId="216" priority="32">
      <formula>$A$23&lt;&gt;""</formula>
    </cfRule>
  </conditionalFormatting>
  <conditionalFormatting sqref="A27:XFD30">
    <cfRule type="expression" dxfId="215" priority="31">
      <formula>$A$27&lt;&gt;""</formula>
    </cfRule>
  </conditionalFormatting>
  <conditionalFormatting sqref="A31:XFD34">
    <cfRule type="expression" dxfId="214" priority="30">
      <formula>$A$31&lt;&gt;""</formula>
    </cfRule>
  </conditionalFormatting>
  <conditionalFormatting sqref="A35:XFD38">
    <cfRule type="expression" dxfId="213" priority="29">
      <formula>$A$35&lt;&gt;""</formula>
    </cfRule>
  </conditionalFormatting>
  <conditionalFormatting sqref="C28 C32 C36">
    <cfRule type="expression" dxfId="212" priority="28">
      <formula>C28&gt;C29</formula>
    </cfRule>
  </conditionalFormatting>
  <conditionalFormatting sqref="AG3">
    <cfRule type="expression" dxfId="211" priority="26">
      <formula>ISODD(MONTH(AG3))</formula>
    </cfRule>
    <cfRule type="expression" dxfId="210" priority="27">
      <formula>ISEVEN(MONTH(AG3))</formula>
    </cfRule>
  </conditionalFormatting>
  <conditionalFormatting sqref="AG3">
    <cfRule type="expression" dxfId="209" priority="25">
      <formula>WEEKDAY(AG$4,2)=7</formula>
    </cfRule>
  </conditionalFormatting>
  <conditionalFormatting sqref="AE3">
    <cfRule type="expression" dxfId="208" priority="20">
      <formula>ISODD(MONTH(AE3))</formula>
    </cfRule>
    <cfRule type="expression" dxfId="207" priority="21">
      <formula>ISEVEN(MONTH(AE3))</formula>
    </cfRule>
  </conditionalFormatting>
  <conditionalFormatting sqref="AE3">
    <cfRule type="expression" dxfId="206" priority="19">
      <formula>WEEKDAY(AE$4,2)=7</formula>
    </cfRule>
  </conditionalFormatting>
  <conditionalFormatting sqref="AF3">
    <cfRule type="expression" dxfId="205" priority="23">
      <formula>ISODD(MONTH(AF3))</formula>
    </cfRule>
    <cfRule type="expression" dxfId="204" priority="24">
      <formula>ISEVEN(MONTH(AF3))</formula>
    </cfRule>
  </conditionalFormatting>
  <conditionalFormatting sqref="AF3">
    <cfRule type="expression" dxfId="203" priority="22">
      <formula>WEEKDAY(AF$4,2)=7</formula>
    </cfRule>
  </conditionalFormatting>
  <conditionalFormatting sqref="AE4:AG4">
    <cfRule type="expression" dxfId="202" priority="17">
      <formula>WEEKDAY(AE4,2)&lt;6</formula>
    </cfRule>
    <cfRule type="expression" dxfId="201" priority="18">
      <formula>WEEKDAY(AE4,2)&gt;5</formula>
    </cfRule>
  </conditionalFormatting>
  <conditionalFormatting sqref="AE4:AG4">
    <cfRule type="expression" dxfId="200" priority="16">
      <formula>WEEKDAY(AE$4,2)=7</formula>
    </cfRule>
  </conditionalFormatting>
  <conditionalFormatting sqref="C30:AG30">
    <cfRule type="expression" dxfId="199" priority="15">
      <formula>$A$23&lt;&gt;""</formula>
    </cfRule>
  </conditionalFormatting>
  <conditionalFormatting sqref="C34:AG34">
    <cfRule type="expression" dxfId="198" priority="14">
      <formula>$A$27&lt;&gt;""</formula>
    </cfRule>
  </conditionalFormatting>
  <conditionalFormatting sqref="C34:AG34">
    <cfRule type="expression" dxfId="197" priority="13">
      <formula>$A$23&lt;&gt;""</formula>
    </cfRule>
  </conditionalFormatting>
  <conditionalFormatting sqref="C38:AG38">
    <cfRule type="expression" dxfId="196" priority="12">
      <formula>$A$31&lt;&gt;""</formula>
    </cfRule>
  </conditionalFormatting>
  <conditionalFormatting sqref="C38:AG38">
    <cfRule type="expression" dxfId="195" priority="11">
      <formula>$A$27&lt;&gt;""</formula>
    </cfRule>
  </conditionalFormatting>
  <conditionalFormatting sqref="C38:AG38">
    <cfRule type="expression" dxfId="194" priority="10">
      <formula>$A$23&lt;&gt;""</formula>
    </cfRule>
  </conditionalFormatting>
  <conditionalFormatting sqref="C19:AG21">
    <cfRule type="expression" dxfId="193" priority="9">
      <formula>WEEKDAY(C$4,2)=7</formula>
    </cfRule>
  </conditionalFormatting>
  <conditionalFormatting sqref="C19:AG19">
    <cfRule type="expression" dxfId="192" priority="8">
      <formula>(COUNTIF($A$5:$A$18,C19)=0)*(C19&gt;0)</formula>
    </cfRule>
  </conditionalFormatting>
  <conditionalFormatting sqref="C20:AG20 C24:AG24 C28:AG28 C32:AG32 C36:AG36">
    <cfRule type="expression" dxfId="191" priority="7">
      <formula>C20&gt;C21</formula>
    </cfRule>
  </conditionalFormatting>
  <conditionalFormatting sqref="C23:AG25">
    <cfRule type="expression" dxfId="190" priority="6">
      <formula>WEEKDAY(C$4,2)=7</formula>
    </cfRule>
  </conditionalFormatting>
  <conditionalFormatting sqref="C23:AG25">
    <cfRule type="expression" dxfId="189" priority="5">
      <formula>$A$22&lt;&gt;""</formula>
    </cfRule>
  </conditionalFormatting>
  <conditionalFormatting sqref="C27:AG27">
    <cfRule type="expression" dxfId="188" priority="3">
      <formula>(COUNTIF($A$5:$A$18,C27)=0)*(C27&gt;0)</formula>
    </cfRule>
  </conditionalFormatting>
  <conditionalFormatting sqref="C31:AG31">
    <cfRule type="expression" dxfId="187" priority="2">
      <formula>(COUNTIF($A$5:$A$18,C31)=0)*(C31&gt;0)</formula>
    </cfRule>
  </conditionalFormatting>
  <conditionalFormatting sqref="C35:AG35">
    <cfRule type="expression" dxfId="186" priority="1">
      <formula>(COUNTIF($A$5:$A$18,C35)=0)*(C35&gt;0)</formula>
    </cfRule>
  </conditionalFormatting>
  <conditionalFormatting sqref="C23:AG23">
    <cfRule type="expression" dxfId="185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1772E-57DC-4CD1-99C3-3B7B461AF49E}">
  <sheetPr codeName="Tabelle13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43313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DATE(Einstellungen!$B$2,8,1)</f>
        <v>43313</v>
      </c>
      <c r="D3" s="1">
        <f>C3+1</f>
        <v>43314</v>
      </c>
      <c r="E3" s="1">
        <f t="shared" ref="E3:AD3" si="0">D3+1</f>
        <v>43315</v>
      </c>
      <c r="F3" s="1">
        <f t="shared" si="0"/>
        <v>43316</v>
      </c>
      <c r="G3" s="1">
        <f t="shared" si="0"/>
        <v>43317</v>
      </c>
      <c r="H3" s="1">
        <f t="shared" si="0"/>
        <v>43318</v>
      </c>
      <c r="I3" s="1">
        <f t="shared" si="0"/>
        <v>43319</v>
      </c>
      <c r="J3" s="1">
        <f t="shared" si="0"/>
        <v>43320</v>
      </c>
      <c r="K3" s="1">
        <f t="shared" si="0"/>
        <v>43321</v>
      </c>
      <c r="L3" s="1">
        <f t="shared" si="0"/>
        <v>43322</v>
      </c>
      <c r="M3" s="1">
        <f t="shared" si="0"/>
        <v>43323</v>
      </c>
      <c r="N3" s="1">
        <f t="shared" si="0"/>
        <v>43324</v>
      </c>
      <c r="O3" s="1">
        <f t="shared" si="0"/>
        <v>43325</v>
      </c>
      <c r="P3" s="1">
        <f t="shared" si="0"/>
        <v>43326</v>
      </c>
      <c r="Q3" s="1">
        <f t="shared" si="0"/>
        <v>43327</v>
      </c>
      <c r="R3" s="1">
        <f t="shared" si="0"/>
        <v>43328</v>
      </c>
      <c r="S3" s="1">
        <f t="shared" si="0"/>
        <v>43329</v>
      </c>
      <c r="T3" s="1">
        <f t="shared" si="0"/>
        <v>43330</v>
      </c>
      <c r="U3" s="1">
        <f t="shared" si="0"/>
        <v>43331</v>
      </c>
      <c r="V3" s="1">
        <f t="shared" si="0"/>
        <v>43332</v>
      </c>
      <c r="W3" s="1">
        <f t="shared" si="0"/>
        <v>43333</v>
      </c>
      <c r="X3" s="1">
        <f t="shared" si="0"/>
        <v>43334</v>
      </c>
      <c r="Y3" s="1">
        <f t="shared" si="0"/>
        <v>43335</v>
      </c>
      <c r="Z3" s="1">
        <f t="shared" si="0"/>
        <v>43336</v>
      </c>
      <c r="AA3" s="1">
        <f t="shared" si="0"/>
        <v>43337</v>
      </c>
      <c r="AB3" s="1">
        <f t="shared" si="0"/>
        <v>43338</v>
      </c>
      <c r="AC3" s="1">
        <f t="shared" si="0"/>
        <v>43339</v>
      </c>
      <c r="AD3" s="1">
        <f t="shared" si="0"/>
        <v>43340</v>
      </c>
      <c r="AE3" s="1">
        <f>IF(EOMONTH($C$3,0)&lt;(AD3+1),"",AD3+1)</f>
        <v>43341</v>
      </c>
      <c r="AF3" s="1">
        <f>IF(OR(AE3="",EOMONTH($C$3,0)&lt;(AD3+2)),"",AD3+2)</f>
        <v>43342</v>
      </c>
      <c r="AG3" s="1">
        <f>IF(OR(AF3="",EOMONTH($C$3,0)&lt;(AD3+3)),"",AD3+3)</f>
        <v>43343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4</v>
      </c>
      <c r="D4" s="3">
        <f t="shared" ref="D4:AC4" si="1">WEEKDAY(D3,1)</f>
        <v>5</v>
      </c>
      <c r="E4" s="3">
        <f t="shared" si="1"/>
        <v>6</v>
      </c>
      <c r="F4" s="3">
        <f t="shared" si="1"/>
        <v>7</v>
      </c>
      <c r="G4" s="3">
        <f t="shared" si="1"/>
        <v>1</v>
      </c>
      <c r="H4" s="3">
        <f t="shared" si="1"/>
        <v>2</v>
      </c>
      <c r="I4" s="3">
        <f t="shared" si="1"/>
        <v>3</v>
      </c>
      <c r="J4" s="3">
        <f t="shared" si="1"/>
        <v>4</v>
      </c>
      <c r="K4" s="3">
        <f t="shared" si="1"/>
        <v>5</v>
      </c>
      <c r="L4" s="3">
        <f t="shared" si="1"/>
        <v>6</v>
      </c>
      <c r="M4" s="3">
        <f t="shared" si="1"/>
        <v>7</v>
      </c>
      <c r="N4" s="3">
        <f t="shared" si="1"/>
        <v>1</v>
      </c>
      <c r="O4" s="3">
        <f t="shared" si="1"/>
        <v>2</v>
      </c>
      <c r="P4" s="3">
        <f t="shared" si="1"/>
        <v>3</v>
      </c>
      <c r="Q4" s="3">
        <f t="shared" si="1"/>
        <v>4</v>
      </c>
      <c r="R4" s="3">
        <f t="shared" si="1"/>
        <v>5</v>
      </c>
      <c r="S4" s="3">
        <f t="shared" si="1"/>
        <v>6</v>
      </c>
      <c r="T4" s="3">
        <f t="shared" si="1"/>
        <v>7</v>
      </c>
      <c r="U4" s="3">
        <f t="shared" si="1"/>
        <v>1</v>
      </c>
      <c r="V4" s="3">
        <f t="shared" si="1"/>
        <v>2</v>
      </c>
      <c r="W4" s="3">
        <f t="shared" si="1"/>
        <v>3</v>
      </c>
      <c r="X4" s="3">
        <f t="shared" si="1"/>
        <v>4</v>
      </c>
      <c r="Y4" s="3">
        <f t="shared" si="1"/>
        <v>5</v>
      </c>
      <c r="Z4" s="3">
        <f t="shared" si="1"/>
        <v>6</v>
      </c>
      <c r="AA4" s="3">
        <f t="shared" si="1"/>
        <v>7</v>
      </c>
      <c r="AB4" s="3">
        <f t="shared" si="1"/>
        <v>1</v>
      </c>
      <c r="AC4" s="3">
        <f t="shared" si="1"/>
        <v>2</v>
      </c>
      <c r="AD4" s="3">
        <f>WEEKDAY(AD3,1)</f>
        <v>3</v>
      </c>
      <c r="AE4" s="3">
        <f>IF(AE3&lt;&gt;"",WEEKDAY(AE3,1),"")</f>
        <v>4</v>
      </c>
      <c r="AF4" s="3">
        <f t="shared" ref="AF4:AG4" si="2">IF(AF3&lt;&gt;"",WEEKDAY(AF3,1),"")</f>
        <v>5</v>
      </c>
      <c r="AG4" s="3">
        <f t="shared" si="2"/>
        <v>6</v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88"/>
      <c r="B22" s="8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32:B32"/>
    <mergeCell ref="C1:G1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1:B31"/>
    <mergeCell ref="A46:B46"/>
    <mergeCell ref="A68:A69"/>
    <mergeCell ref="A74:A76"/>
    <mergeCell ref="A33:B33"/>
    <mergeCell ref="A35:B35"/>
    <mergeCell ref="A36:B36"/>
    <mergeCell ref="A37:B37"/>
    <mergeCell ref="A42:B42"/>
    <mergeCell ref="A44:B44"/>
  </mergeCells>
  <conditionalFormatting sqref="C3:AD3">
    <cfRule type="expression" dxfId="184" priority="35">
      <formula>ISODD(MONTH(C3))</formula>
    </cfRule>
    <cfRule type="expression" dxfId="183" priority="37">
      <formula>ISEVEN(MONTH(C3))</formula>
    </cfRule>
  </conditionalFormatting>
  <conditionalFormatting sqref="C4:AD4">
    <cfRule type="expression" dxfId="182" priority="34">
      <formula>WEEKDAY(C4,2)&lt;6</formula>
    </cfRule>
    <cfRule type="expression" dxfId="181" priority="36">
      <formula>WEEKDAY(C4,2)&gt;5</formula>
    </cfRule>
  </conditionalFormatting>
  <conditionalFormatting sqref="C5:AG18 C22:AG22 C3:AD4 C26:AG78">
    <cfRule type="expression" dxfId="180" priority="33">
      <formula>WEEKDAY(C$4,2)=7</formula>
    </cfRule>
  </conditionalFormatting>
  <conditionalFormatting sqref="A26:XFD26 A23:B25 AH23:XFD25">
    <cfRule type="expression" dxfId="179" priority="32">
      <formula>$A$23&lt;&gt;""</formula>
    </cfRule>
  </conditionalFormatting>
  <conditionalFormatting sqref="A27:XFD30">
    <cfRule type="expression" dxfId="178" priority="31">
      <formula>$A$27&lt;&gt;""</formula>
    </cfRule>
  </conditionalFormatting>
  <conditionalFormatting sqref="A31:XFD34">
    <cfRule type="expression" dxfId="177" priority="30">
      <formula>$A$31&lt;&gt;""</formula>
    </cfRule>
  </conditionalFormatting>
  <conditionalFormatting sqref="A35:XFD38">
    <cfRule type="expression" dxfId="176" priority="29">
      <formula>$A$35&lt;&gt;""</formula>
    </cfRule>
  </conditionalFormatting>
  <conditionalFormatting sqref="C28 C32 C36">
    <cfRule type="expression" dxfId="175" priority="28">
      <formula>C28&gt;C29</formula>
    </cfRule>
  </conditionalFormatting>
  <conditionalFormatting sqref="AG3">
    <cfRule type="expression" dxfId="174" priority="26">
      <formula>ISODD(MONTH(AG3))</formula>
    </cfRule>
    <cfRule type="expression" dxfId="173" priority="27">
      <formula>ISEVEN(MONTH(AG3))</formula>
    </cfRule>
  </conditionalFormatting>
  <conditionalFormatting sqref="AG3">
    <cfRule type="expression" dxfId="172" priority="25">
      <formula>WEEKDAY(AG$4,2)=7</formula>
    </cfRule>
  </conditionalFormatting>
  <conditionalFormatting sqref="AE3">
    <cfRule type="expression" dxfId="171" priority="20">
      <formula>ISODD(MONTH(AE3))</formula>
    </cfRule>
    <cfRule type="expression" dxfId="170" priority="21">
      <formula>ISEVEN(MONTH(AE3))</formula>
    </cfRule>
  </conditionalFormatting>
  <conditionalFormatting sqref="AE3">
    <cfRule type="expression" dxfId="169" priority="19">
      <formula>WEEKDAY(AE$4,2)=7</formula>
    </cfRule>
  </conditionalFormatting>
  <conditionalFormatting sqref="AF3">
    <cfRule type="expression" dxfId="168" priority="23">
      <formula>ISODD(MONTH(AF3))</formula>
    </cfRule>
    <cfRule type="expression" dxfId="167" priority="24">
      <formula>ISEVEN(MONTH(AF3))</formula>
    </cfRule>
  </conditionalFormatting>
  <conditionalFormatting sqref="AF3">
    <cfRule type="expression" dxfId="166" priority="22">
      <formula>WEEKDAY(AF$4,2)=7</formula>
    </cfRule>
  </conditionalFormatting>
  <conditionalFormatting sqref="AE4:AG4">
    <cfRule type="expression" dxfId="165" priority="17">
      <formula>WEEKDAY(AE4,2)&lt;6</formula>
    </cfRule>
    <cfRule type="expression" dxfId="164" priority="18">
      <formula>WEEKDAY(AE4,2)&gt;5</formula>
    </cfRule>
  </conditionalFormatting>
  <conditionalFormatting sqref="AE4:AG4">
    <cfRule type="expression" dxfId="163" priority="16">
      <formula>WEEKDAY(AE$4,2)=7</formula>
    </cfRule>
  </conditionalFormatting>
  <conditionalFormatting sqref="C30:AG30">
    <cfRule type="expression" dxfId="162" priority="15">
      <formula>$A$23&lt;&gt;""</formula>
    </cfRule>
  </conditionalFormatting>
  <conditionalFormatting sqref="C34:AG34">
    <cfRule type="expression" dxfId="161" priority="14">
      <formula>$A$27&lt;&gt;""</formula>
    </cfRule>
  </conditionalFormatting>
  <conditionalFormatting sqref="C34:AG34">
    <cfRule type="expression" dxfId="160" priority="13">
      <formula>$A$23&lt;&gt;""</formula>
    </cfRule>
  </conditionalFormatting>
  <conditionalFormatting sqref="C38:AG38">
    <cfRule type="expression" dxfId="159" priority="12">
      <formula>$A$31&lt;&gt;""</formula>
    </cfRule>
  </conditionalFormatting>
  <conditionalFormatting sqref="C38:AG38">
    <cfRule type="expression" dxfId="158" priority="11">
      <formula>$A$27&lt;&gt;""</formula>
    </cfRule>
  </conditionalFormatting>
  <conditionalFormatting sqref="C38:AG38">
    <cfRule type="expression" dxfId="157" priority="10">
      <formula>$A$23&lt;&gt;""</formula>
    </cfRule>
  </conditionalFormatting>
  <conditionalFormatting sqref="C19:AG21">
    <cfRule type="expression" dxfId="156" priority="9">
      <formula>WEEKDAY(C$4,2)=7</formula>
    </cfRule>
  </conditionalFormatting>
  <conditionalFormatting sqref="C19:AG19">
    <cfRule type="expression" dxfId="155" priority="8">
      <formula>(COUNTIF($A$5:$A$18,C19)=0)*(C19&gt;0)</formula>
    </cfRule>
  </conditionalFormatting>
  <conditionalFormatting sqref="C20:AG20 C24:AG24 C28:AG28 C32:AG32 C36:AG36">
    <cfRule type="expression" dxfId="154" priority="7">
      <formula>C20&gt;C21</formula>
    </cfRule>
  </conditionalFormatting>
  <conditionalFormatting sqref="C23:AG25">
    <cfRule type="expression" dxfId="153" priority="6">
      <formula>WEEKDAY(C$4,2)=7</formula>
    </cfRule>
  </conditionalFormatting>
  <conditionalFormatting sqref="C23:AG25">
    <cfRule type="expression" dxfId="152" priority="5">
      <formula>$A$22&lt;&gt;""</formula>
    </cfRule>
  </conditionalFormatting>
  <conditionalFormatting sqref="C27:AG27">
    <cfRule type="expression" dxfId="151" priority="3">
      <formula>(COUNTIF($A$5:$A$18,C27)=0)*(C27&gt;0)</formula>
    </cfRule>
  </conditionalFormatting>
  <conditionalFormatting sqref="C31:AG31">
    <cfRule type="expression" dxfId="150" priority="2">
      <formula>(COUNTIF($A$5:$A$18,C31)=0)*(C31&gt;0)</formula>
    </cfRule>
  </conditionalFormatting>
  <conditionalFormatting sqref="C35:AG35">
    <cfRule type="expression" dxfId="149" priority="1">
      <formula>(COUNTIF($A$5:$A$18,C35)=0)*(C35&gt;0)</formula>
    </cfRule>
  </conditionalFormatting>
  <conditionalFormatting sqref="C23:AG23">
    <cfRule type="expression" dxfId="148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9FBE-D046-4A45-B315-8CD8D4628FE7}">
  <sheetPr codeName="Tabelle14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43344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DATE(Einstellungen!$B$2,9,1)</f>
        <v>43344</v>
      </c>
      <c r="D3" s="1">
        <f>C3+1</f>
        <v>43345</v>
      </c>
      <c r="E3" s="1">
        <f t="shared" ref="E3:AD3" si="0">D3+1</f>
        <v>43346</v>
      </c>
      <c r="F3" s="1">
        <f t="shared" si="0"/>
        <v>43347</v>
      </c>
      <c r="G3" s="1">
        <f t="shared" si="0"/>
        <v>43348</v>
      </c>
      <c r="H3" s="1">
        <f t="shared" si="0"/>
        <v>43349</v>
      </c>
      <c r="I3" s="1">
        <f t="shared" si="0"/>
        <v>43350</v>
      </c>
      <c r="J3" s="1">
        <f t="shared" si="0"/>
        <v>43351</v>
      </c>
      <c r="K3" s="1">
        <f t="shared" si="0"/>
        <v>43352</v>
      </c>
      <c r="L3" s="1">
        <f t="shared" si="0"/>
        <v>43353</v>
      </c>
      <c r="M3" s="1">
        <f t="shared" si="0"/>
        <v>43354</v>
      </c>
      <c r="N3" s="1">
        <f t="shared" si="0"/>
        <v>43355</v>
      </c>
      <c r="O3" s="1">
        <f t="shared" si="0"/>
        <v>43356</v>
      </c>
      <c r="P3" s="1">
        <f t="shared" si="0"/>
        <v>43357</v>
      </c>
      <c r="Q3" s="1">
        <f t="shared" si="0"/>
        <v>43358</v>
      </c>
      <c r="R3" s="1">
        <f t="shared" si="0"/>
        <v>43359</v>
      </c>
      <c r="S3" s="1">
        <f t="shared" si="0"/>
        <v>43360</v>
      </c>
      <c r="T3" s="1">
        <f t="shared" si="0"/>
        <v>43361</v>
      </c>
      <c r="U3" s="1">
        <f t="shared" si="0"/>
        <v>43362</v>
      </c>
      <c r="V3" s="1">
        <f t="shared" si="0"/>
        <v>43363</v>
      </c>
      <c r="W3" s="1">
        <f t="shared" si="0"/>
        <v>43364</v>
      </c>
      <c r="X3" s="1">
        <f t="shared" si="0"/>
        <v>43365</v>
      </c>
      <c r="Y3" s="1">
        <f t="shared" si="0"/>
        <v>43366</v>
      </c>
      <c r="Z3" s="1">
        <f t="shared" si="0"/>
        <v>43367</v>
      </c>
      <c r="AA3" s="1">
        <f t="shared" si="0"/>
        <v>43368</v>
      </c>
      <c r="AB3" s="1">
        <f t="shared" si="0"/>
        <v>43369</v>
      </c>
      <c r="AC3" s="1">
        <f t="shared" si="0"/>
        <v>43370</v>
      </c>
      <c r="AD3" s="1">
        <f t="shared" si="0"/>
        <v>43371</v>
      </c>
      <c r="AE3" s="1">
        <f>IF(EOMONTH($C$3,0)&lt;(AD3+1),"",AD3+1)</f>
        <v>43372</v>
      </c>
      <c r="AF3" s="1">
        <f>IF(OR(AE3="",EOMONTH($C$3,0)&lt;(AD3+2)),"",AD3+2)</f>
        <v>43373</v>
      </c>
      <c r="AG3" s="1" t="str">
        <f>IF(OR(AF3="",EOMONTH($C$3,0)&lt;(AD3+3)),"",AD3+3)</f>
        <v/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7</v>
      </c>
      <c r="D4" s="3">
        <f t="shared" ref="D4:AC4" si="1">WEEKDAY(D3,1)</f>
        <v>1</v>
      </c>
      <c r="E4" s="3">
        <f t="shared" si="1"/>
        <v>2</v>
      </c>
      <c r="F4" s="3">
        <f t="shared" si="1"/>
        <v>3</v>
      </c>
      <c r="G4" s="3">
        <f t="shared" si="1"/>
        <v>4</v>
      </c>
      <c r="H4" s="3">
        <f t="shared" si="1"/>
        <v>5</v>
      </c>
      <c r="I4" s="3">
        <f t="shared" si="1"/>
        <v>6</v>
      </c>
      <c r="J4" s="3">
        <f t="shared" si="1"/>
        <v>7</v>
      </c>
      <c r="K4" s="3">
        <f t="shared" si="1"/>
        <v>1</v>
      </c>
      <c r="L4" s="3">
        <f t="shared" si="1"/>
        <v>2</v>
      </c>
      <c r="M4" s="3">
        <f t="shared" si="1"/>
        <v>3</v>
      </c>
      <c r="N4" s="3">
        <f t="shared" si="1"/>
        <v>4</v>
      </c>
      <c r="O4" s="3">
        <f t="shared" si="1"/>
        <v>5</v>
      </c>
      <c r="P4" s="3">
        <f t="shared" si="1"/>
        <v>6</v>
      </c>
      <c r="Q4" s="3">
        <f t="shared" si="1"/>
        <v>7</v>
      </c>
      <c r="R4" s="3">
        <f t="shared" si="1"/>
        <v>1</v>
      </c>
      <c r="S4" s="3">
        <f t="shared" si="1"/>
        <v>2</v>
      </c>
      <c r="T4" s="3">
        <f t="shared" si="1"/>
        <v>3</v>
      </c>
      <c r="U4" s="3">
        <f t="shared" si="1"/>
        <v>4</v>
      </c>
      <c r="V4" s="3">
        <f t="shared" si="1"/>
        <v>5</v>
      </c>
      <c r="W4" s="3">
        <f t="shared" si="1"/>
        <v>6</v>
      </c>
      <c r="X4" s="3">
        <f t="shared" si="1"/>
        <v>7</v>
      </c>
      <c r="Y4" s="3">
        <f t="shared" si="1"/>
        <v>1</v>
      </c>
      <c r="Z4" s="3">
        <f t="shared" si="1"/>
        <v>2</v>
      </c>
      <c r="AA4" s="3">
        <f t="shared" si="1"/>
        <v>3</v>
      </c>
      <c r="AB4" s="3">
        <f t="shared" si="1"/>
        <v>4</v>
      </c>
      <c r="AC4" s="3">
        <f t="shared" si="1"/>
        <v>5</v>
      </c>
      <c r="AD4" s="3">
        <f>WEEKDAY(AD3,1)</f>
        <v>6</v>
      </c>
      <c r="AE4" s="3">
        <f>IF(AE3&lt;&gt;"",WEEKDAY(AE3,1),"")</f>
        <v>7</v>
      </c>
      <c r="AF4" s="3">
        <f t="shared" ref="AF4:AG4" si="2">IF(AF3&lt;&gt;"",WEEKDAY(AF3,1),"")</f>
        <v>1</v>
      </c>
      <c r="AG4" s="3" t="str">
        <f t="shared" si="2"/>
        <v/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88"/>
      <c r="B22" s="8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32:B32"/>
    <mergeCell ref="C1:G1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1:B31"/>
    <mergeCell ref="A46:B46"/>
    <mergeCell ref="A68:A69"/>
    <mergeCell ref="A74:A76"/>
    <mergeCell ref="A33:B33"/>
    <mergeCell ref="A35:B35"/>
    <mergeCell ref="A36:B36"/>
    <mergeCell ref="A37:B37"/>
    <mergeCell ref="A42:B42"/>
    <mergeCell ref="A44:B44"/>
  </mergeCells>
  <conditionalFormatting sqref="C3:AD3">
    <cfRule type="expression" dxfId="147" priority="35">
      <formula>ISODD(MONTH(C3))</formula>
    </cfRule>
    <cfRule type="expression" dxfId="146" priority="37">
      <formula>ISEVEN(MONTH(C3))</formula>
    </cfRule>
  </conditionalFormatting>
  <conditionalFormatting sqref="C4:AD4">
    <cfRule type="expression" dxfId="145" priority="34">
      <formula>WEEKDAY(C4,2)&lt;6</formula>
    </cfRule>
    <cfRule type="expression" dxfId="144" priority="36">
      <formula>WEEKDAY(C4,2)&gt;5</formula>
    </cfRule>
  </conditionalFormatting>
  <conditionalFormatting sqref="C5:AG18 C22:AG22 C3:AD4 C26:AG78">
    <cfRule type="expression" dxfId="143" priority="33">
      <formula>WEEKDAY(C$4,2)=7</formula>
    </cfRule>
  </conditionalFormatting>
  <conditionalFormatting sqref="A26:XFD26 A23:B25 AH23:XFD25">
    <cfRule type="expression" dxfId="142" priority="32">
      <formula>$A$23&lt;&gt;""</formula>
    </cfRule>
  </conditionalFormatting>
  <conditionalFormatting sqref="A27:XFD30">
    <cfRule type="expression" dxfId="141" priority="31">
      <formula>$A$27&lt;&gt;""</formula>
    </cfRule>
  </conditionalFormatting>
  <conditionalFormatting sqref="A31:XFD34">
    <cfRule type="expression" dxfId="140" priority="30">
      <formula>$A$31&lt;&gt;""</formula>
    </cfRule>
  </conditionalFormatting>
  <conditionalFormatting sqref="A35:XFD38">
    <cfRule type="expression" dxfId="139" priority="29">
      <formula>$A$35&lt;&gt;""</formula>
    </cfRule>
  </conditionalFormatting>
  <conditionalFormatting sqref="C28 C32 C36">
    <cfRule type="expression" dxfId="138" priority="28">
      <formula>C28&gt;C29</formula>
    </cfRule>
  </conditionalFormatting>
  <conditionalFormatting sqref="AG3">
    <cfRule type="expression" dxfId="137" priority="26">
      <formula>ISODD(MONTH(AG3))</formula>
    </cfRule>
    <cfRule type="expression" dxfId="136" priority="27">
      <formula>ISEVEN(MONTH(AG3))</formula>
    </cfRule>
  </conditionalFormatting>
  <conditionalFormatting sqref="AG3">
    <cfRule type="expression" dxfId="135" priority="25">
      <formula>WEEKDAY(AG$4,2)=7</formula>
    </cfRule>
  </conditionalFormatting>
  <conditionalFormatting sqref="AE3">
    <cfRule type="expression" dxfId="134" priority="20">
      <formula>ISODD(MONTH(AE3))</formula>
    </cfRule>
    <cfRule type="expression" dxfId="133" priority="21">
      <formula>ISEVEN(MONTH(AE3))</formula>
    </cfRule>
  </conditionalFormatting>
  <conditionalFormatting sqref="AE3">
    <cfRule type="expression" dxfId="132" priority="19">
      <formula>WEEKDAY(AE$4,2)=7</formula>
    </cfRule>
  </conditionalFormatting>
  <conditionalFormatting sqref="AF3">
    <cfRule type="expression" dxfId="131" priority="23">
      <formula>ISODD(MONTH(AF3))</formula>
    </cfRule>
    <cfRule type="expression" dxfId="130" priority="24">
      <formula>ISEVEN(MONTH(AF3))</formula>
    </cfRule>
  </conditionalFormatting>
  <conditionalFormatting sqref="AF3">
    <cfRule type="expression" dxfId="129" priority="22">
      <formula>WEEKDAY(AF$4,2)=7</formula>
    </cfRule>
  </conditionalFormatting>
  <conditionalFormatting sqref="AE4:AG4">
    <cfRule type="expression" dxfId="128" priority="17">
      <formula>WEEKDAY(AE4,2)&lt;6</formula>
    </cfRule>
    <cfRule type="expression" dxfId="127" priority="18">
      <formula>WEEKDAY(AE4,2)&gt;5</formula>
    </cfRule>
  </conditionalFormatting>
  <conditionalFormatting sqref="AE4:AG4">
    <cfRule type="expression" dxfId="126" priority="16">
      <formula>WEEKDAY(AE$4,2)=7</formula>
    </cfRule>
  </conditionalFormatting>
  <conditionalFormatting sqref="C30:AG30">
    <cfRule type="expression" dxfId="125" priority="15">
      <formula>$A$23&lt;&gt;""</formula>
    </cfRule>
  </conditionalFormatting>
  <conditionalFormatting sqref="C34:AG34">
    <cfRule type="expression" dxfId="124" priority="14">
      <formula>$A$27&lt;&gt;""</formula>
    </cfRule>
  </conditionalFormatting>
  <conditionalFormatting sqref="C34:AG34">
    <cfRule type="expression" dxfId="123" priority="13">
      <formula>$A$23&lt;&gt;""</formula>
    </cfRule>
  </conditionalFormatting>
  <conditionalFormatting sqref="C38:AG38">
    <cfRule type="expression" dxfId="122" priority="12">
      <formula>$A$31&lt;&gt;""</formula>
    </cfRule>
  </conditionalFormatting>
  <conditionalFormatting sqref="C38:AG38">
    <cfRule type="expression" dxfId="121" priority="11">
      <formula>$A$27&lt;&gt;""</formula>
    </cfRule>
  </conditionalFormatting>
  <conditionalFormatting sqref="C38:AG38">
    <cfRule type="expression" dxfId="120" priority="10">
      <formula>$A$23&lt;&gt;""</formula>
    </cfRule>
  </conditionalFormatting>
  <conditionalFormatting sqref="C19:AG21">
    <cfRule type="expression" dxfId="119" priority="9">
      <formula>WEEKDAY(C$4,2)=7</formula>
    </cfRule>
  </conditionalFormatting>
  <conditionalFormatting sqref="C19:AG19">
    <cfRule type="expression" dxfId="118" priority="8">
      <formula>(COUNTIF($A$5:$A$18,C19)=0)*(C19&gt;0)</formula>
    </cfRule>
  </conditionalFormatting>
  <conditionalFormatting sqref="C20:AG20 C24:AG24 C28:AG28 C32:AG32 C36:AG36">
    <cfRule type="expression" dxfId="117" priority="7">
      <formula>C20&gt;C21</formula>
    </cfRule>
  </conditionalFormatting>
  <conditionalFormatting sqref="C23:AG25">
    <cfRule type="expression" dxfId="116" priority="6">
      <formula>WEEKDAY(C$4,2)=7</formula>
    </cfRule>
  </conditionalFormatting>
  <conditionalFormatting sqref="C23:AG25">
    <cfRule type="expression" dxfId="115" priority="5">
      <formula>$A$22&lt;&gt;""</formula>
    </cfRule>
  </conditionalFormatting>
  <conditionalFormatting sqref="C27:AG27">
    <cfRule type="expression" dxfId="114" priority="3">
      <formula>(COUNTIF($A$5:$A$18,C27)=0)*(C27&gt;0)</formula>
    </cfRule>
  </conditionalFormatting>
  <conditionalFormatting sqref="C31:AG31">
    <cfRule type="expression" dxfId="113" priority="2">
      <formula>(COUNTIF($A$5:$A$18,C31)=0)*(C31&gt;0)</formula>
    </cfRule>
  </conditionalFormatting>
  <conditionalFormatting sqref="C35:AG35">
    <cfRule type="expression" dxfId="112" priority="1">
      <formula>(COUNTIF($A$5:$A$18,C35)=0)*(C35&gt;0)</formula>
    </cfRule>
  </conditionalFormatting>
  <conditionalFormatting sqref="C23:AG23">
    <cfRule type="expression" dxfId="111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0AD2E-778E-4730-893F-385558352176}">
  <sheetPr codeName="Tabelle11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43374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DATE(Einstellungen!$B$2,10,1)</f>
        <v>43374</v>
      </c>
      <c r="D3" s="1">
        <f>C3+1</f>
        <v>43375</v>
      </c>
      <c r="E3" s="1">
        <f t="shared" ref="E3:AD3" si="0">D3+1</f>
        <v>43376</v>
      </c>
      <c r="F3" s="1">
        <f t="shared" si="0"/>
        <v>43377</v>
      </c>
      <c r="G3" s="1">
        <f t="shared" si="0"/>
        <v>43378</v>
      </c>
      <c r="H3" s="1">
        <f t="shared" si="0"/>
        <v>43379</v>
      </c>
      <c r="I3" s="1">
        <f t="shared" si="0"/>
        <v>43380</v>
      </c>
      <c r="J3" s="1">
        <f t="shared" si="0"/>
        <v>43381</v>
      </c>
      <c r="K3" s="1">
        <f t="shared" si="0"/>
        <v>43382</v>
      </c>
      <c r="L3" s="1">
        <f t="shared" si="0"/>
        <v>43383</v>
      </c>
      <c r="M3" s="1">
        <f t="shared" si="0"/>
        <v>43384</v>
      </c>
      <c r="N3" s="1">
        <f t="shared" si="0"/>
        <v>43385</v>
      </c>
      <c r="O3" s="1">
        <f t="shared" si="0"/>
        <v>43386</v>
      </c>
      <c r="P3" s="1">
        <f t="shared" si="0"/>
        <v>43387</v>
      </c>
      <c r="Q3" s="1">
        <f t="shared" si="0"/>
        <v>43388</v>
      </c>
      <c r="R3" s="1">
        <f t="shared" si="0"/>
        <v>43389</v>
      </c>
      <c r="S3" s="1">
        <f t="shared" si="0"/>
        <v>43390</v>
      </c>
      <c r="T3" s="1">
        <f t="shared" si="0"/>
        <v>43391</v>
      </c>
      <c r="U3" s="1">
        <f t="shared" si="0"/>
        <v>43392</v>
      </c>
      <c r="V3" s="1">
        <f t="shared" si="0"/>
        <v>43393</v>
      </c>
      <c r="W3" s="1">
        <f t="shared" si="0"/>
        <v>43394</v>
      </c>
      <c r="X3" s="1">
        <f t="shared" si="0"/>
        <v>43395</v>
      </c>
      <c r="Y3" s="1">
        <f t="shared" si="0"/>
        <v>43396</v>
      </c>
      <c r="Z3" s="1">
        <f t="shared" si="0"/>
        <v>43397</v>
      </c>
      <c r="AA3" s="1">
        <f t="shared" si="0"/>
        <v>43398</v>
      </c>
      <c r="AB3" s="1">
        <f t="shared" si="0"/>
        <v>43399</v>
      </c>
      <c r="AC3" s="1">
        <f t="shared" si="0"/>
        <v>43400</v>
      </c>
      <c r="AD3" s="1">
        <f t="shared" si="0"/>
        <v>43401</v>
      </c>
      <c r="AE3" s="1">
        <f>IF(EOMONTH($C$3,0)&lt;(AD3+1),"",AD3+1)</f>
        <v>43402</v>
      </c>
      <c r="AF3" s="1">
        <f>IF(OR(AE3="",EOMONTH($C$3,0)&lt;(AD3+2)),"",AD3+2)</f>
        <v>43403</v>
      </c>
      <c r="AG3" s="1">
        <f>IF(OR(AF3="",EOMONTH($C$3,0)&lt;(AD3+3)),"",AD3+3)</f>
        <v>43404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2</v>
      </c>
      <c r="D4" s="3">
        <f t="shared" ref="D4:AC4" si="1">WEEKDAY(D3,1)</f>
        <v>3</v>
      </c>
      <c r="E4" s="3">
        <f t="shared" si="1"/>
        <v>4</v>
      </c>
      <c r="F4" s="3">
        <f t="shared" si="1"/>
        <v>5</v>
      </c>
      <c r="G4" s="3">
        <f t="shared" si="1"/>
        <v>6</v>
      </c>
      <c r="H4" s="3">
        <f t="shared" si="1"/>
        <v>7</v>
      </c>
      <c r="I4" s="3">
        <f t="shared" si="1"/>
        <v>1</v>
      </c>
      <c r="J4" s="3">
        <f t="shared" si="1"/>
        <v>2</v>
      </c>
      <c r="K4" s="3">
        <f t="shared" si="1"/>
        <v>3</v>
      </c>
      <c r="L4" s="3">
        <f t="shared" si="1"/>
        <v>4</v>
      </c>
      <c r="M4" s="3">
        <f t="shared" si="1"/>
        <v>5</v>
      </c>
      <c r="N4" s="3">
        <f t="shared" si="1"/>
        <v>6</v>
      </c>
      <c r="O4" s="3">
        <f t="shared" si="1"/>
        <v>7</v>
      </c>
      <c r="P4" s="3">
        <f t="shared" si="1"/>
        <v>1</v>
      </c>
      <c r="Q4" s="3">
        <f t="shared" si="1"/>
        <v>2</v>
      </c>
      <c r="R4" s="3">
        <f t="shared" si="1"/>
        <v>3</v>
      </c>
      <c r="S4" s="3">
        <f t="shared" si="1"/>
        <v>4</v>
      </c>
      <c r="T4" s="3">
        <f t="shared" si="1"/>
        <v>5</v>
      </c>
      <c r="U4" s="3">
        <f t="shared" si="1"/>
        <v>6</v>
      </c>
      <c r="V4" s="3">
        <f t="shared" si="1"/>
        <v>7</v>
      </c>
      <c r="W4" s="3">
        <f t="shared" si="1"/>
        <v>1</v>
      </c>
      <c r="X4" s="3">
        <f t="shared" si="1"/>
        <v>2</v>
      </c>
      <c r="Y4" s="3">
        <f t="shared" si="1"/>
        <v>3</v>
      </c>
      <c r="Z4" s="3">
        <f t="shared" si="1"/>
        <v>4</v>
      </c>
      <c r="AA4" s="3">
        <f t="shared" si="1"/>
        <v>5</v>
      </c>
      <c r="AB4" s="3">
        <f t="shared" si="1"/>
        <v>6</v>
      </c>
      <c r="AC4" s="3">
        <f t="shared" si="1"/>
        <v>7</v>
      </c>
      <c r="AD4" s="3">
        <f>WEEKDAY(AD3,1)</f>
        <v>1</v>
      </c>
      <c r="AE4" s="3">
        <f>IF(AE3&lt;&gt;"",WEEKDAY(AE3,1),"")</f>
        <v>2</v>
      </c>
      <c r="AF4" s="3">
        <f t="shared" ref="AF4:AG4" si="2">IF(AF3&lt;&gt;"",WEEKDAY(AF3,1),"")</f>
        <v>3</v>
      </c>
      <c r="AG4" s="3">
        <f t="shared" si="2"/>
        <v>4</v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88"/>
      <c r="B22" s="8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32:B32"/>
    <mergeCell ref="C1:G1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1:B31"/>
    <mergeCell ref="A46:B46"/>
    <mergeCell ref="A68:A69"/>
    <mergeCell ref="A74:A76"/>
    <mergeCell ref="A33:B33"/>
    <mergeCell ref="A35:B35"/>
    <mergeCell ref="A36:B36"/>
    <mergeCell ref="A37:B37"/>
    <mergeCell ref="A42:B42"/>
    <mergeCell ref="A44:B44"/>
  </mergeCells>
  <conditionalFormatting sqref="C3:AD3">
    <cfRule type="expression" dxfId="110" priority="35">
      <formula>ISODD(MONTH(C3))</formula>
    </cfRule>
    <cfRule type="expression" dxfId="109" priority="37">
      <formula>ISEVEN(MONTH(C3))</formula>
    </cfRule>
  </conditionalFormatting>
  <conditionalFormatting sqref="C4:AD4">
    <cfRule type="expression" dxfId="108" priority="34">
      <formula>WEEKDAY(C4,2)&lt;6</formula>
    </cfRule>
    <cfRule type="expression" dxfId="107" priority="36">
      <formula>WEEKDAY(C4,2)&gt;5</formula>
    </cfRule>
  </conditionalFormatting>
  <conditionalFormatting sqref="C5:AG18 C22:AG22 C3:AD4 C26:AG78">
    <cfRule type="expression" dxfId="106" priority="33">
      <formula>WEEKDAY(C$4,2)=7</formula>
    </cfRule>
  </conditionalFormatting>
  <conditionalFormatting sqref="A26:XFD26 A23:B25 AH23:XFD25">
    <cfRule type="expression" dxfId="105" priority="32">
      <formula>$A$23&lt;&gt;""</formula>
    </cfRule>
  </conditionalFormatting>
  <conditionalFormatting sqref="A27:XFD30">
    <cfRule type="expression" dxfId="104" priority="31">
      <formula>$A$27&lt;&gt;""</formula>
    </cfRule>
  </conditionalFormatting>
  <conditionalFormatting sqref="A31:XFD34">
    <cfRule type="expression" dxfId="103" priority="30">
      <formula>$A$31&lt;&gt;""</formula>
    </cfRule>
  </conditionalFormatting>
  <conditionalFormatting sqref="A35:XFD38">
    <cfRule type="expression" dxfId="102" priority="29">
      <formula>$A$35&lt;&gt;""</formula>
    </cfRule>
  </conditionalFormatting>
  <conditionalFormatting sqref="C28 C32 C36">
    <cfRule type="expression" dxfId="101" priority="28">
      <formula>C28&gt;C29</formula>
    </cfRule>
  </conditionalFormatting>
  <conditionalFormatting sqref="AG3">
    <cfRule type="expression" dxfId="100" priority="26">
      <formula>ISODD(MONTH(AG3))</formula>
    </cfRule>
    <cfRule type="expression" dxfId="99" priority="27">
      <formula>ISEVEN(MONTH(AG3))</formula>
    </cfRule>
  </conditionalFormatting>
  <conditionalFormatting sqref="AG3">
    <cfRule type="expression" dxfId="98" priority="25">
      <formula>WEEKDAY(AG$4,2)=7</formula>
    </cfRule>
  </conditionalFormatting>
  <conditionalFormatting sqref="AE3">
    <cfRule type="expression" dxfId="97" priority="20">
      <formula>ISODD(MONTH(AE3))</formula>
    </cfRule>
    <cfRule type="expression" dxfId="96" priority="21">
      <formula>ISEVEN(MONTH(AE3))</formula>
    </cfRule>
  </conditionalFormatting>
  <conditionalFormatting sqref="AE3">
    <cfRule type="expression" dxfId="95" priority="19">
      <formula>WEEKDAY(AE$4,2)=7</formula>
    </cfRule>
  </conditionalFormatting>
  <conditionalFormatting sqref="AF3">
    <cfRule type="expression" dxfId="94" priority="23">
      <formula>ISODD(MONTH(AF3))</formula>
    </cfRule>
    <cfRule type="expression" dxfId="93" priority="24">
      <formula>ISEVEN(MONTH(AF3))</formula>
    </cfRule>
  </conditionalFormatting>
  <conditionalFormatting sqref="AF3">
    <cfRule type="expression" dxfId="92" priority="22">
      <formula>WEEKDAY(AF$4,2)=7</formula>
    </cfRule>
  </conditionalFormatting>
  <conditionalFormatting sqref="AE4:AG4">
    <cfRule type="expression" dxfId="91" priority="17">
      <formula>WEEKDAY(AE4,2)&lt;6</formula>
    </cfRule>
    <cfRule type="expression" dxfId="90" priority="18">
      <formula>WEEKDAY(AE4,2)&gt;5</formula>
    </cfRule>
  </conditionalFormatting>
  <conditionalFormatting sqref="AE4:AG4">
    <cfRule type="expression" dxfId="89" priority="16">
      <formula>WEEKDAY(AE$4,2)=7</formula>
    </cfRule>
  </conditionalFormatting>
  <conditionalFormatting sqref="C30:AG30">
    <cfRule type="expression" dxfId="88" priority="15">
      <formula>$A$23&lt;&gt;""</formula>
    </cfRule>
  </conditionalFormatting>
  <conditionalFormatting sqref="C34:AG34">
    <cfRule type="expression" dxfId="87" priority="14">
      <formula>$A$27&lt;&gt;""</formula>
    </cfRule>
  </conditionalFormatting>
  <conditionalFormatting sqref="C34:AG34">
    <cfRule type="expression" dxfId="86" priority="13">
      <formula>$A$23&lt;&gt;""</formula>
    </cfRule>
  </conditionalFormatting>
  <conditionalFormatting sqref="C38:AG38">
    <cfRule type="expression" dxfId="85" priority="12">
      <formula>$A$31&lt;&gt;""</formula>
    </cfRule>
  </conditionalFormatting>
  <conditionalFormatting sqref="C38:AG38">
    <cfRule type="expression" dxfId="84" priority="11">
      <formula>$A$27&lt;&gt;""</formula>
    </cfRule>
  </conditionalFormatting>
  <conditionalFormatting sqref="C38:AG38">
    <cfRule type="expression" dxfId="83" priority="10">
      <formula>$A$23&lt;&gt;""</formula>
    </cfRule>
  </conditionalFormatting>
  <conditionalFormatting sqref="C19:AG21">
    <cfRule type="expression" dxfId="82" priority="9">
      <formula>WEEKDAY(C$4,2)=7</formula>
    </cfRule>
  </conditionalFormatting>
  <conditionalFormatting sqref="C19:AG19">
    <cfRule type="expression" dxfId="81" priority="8">
      <formula>(COUNTIF($A$5:$A$18,C19)=0)*(C19&gt;0)</formula>
    </cfRule>
  </conditionalFormatting>
  <conditionalFormatting sqref="C20:AG20 C24:AG24 C28:AG28 C32:AG32 C36:AG36">
    <cfRule type="expression" dxfId="80" priority="7">
      <formula>C20&gt;C21</formula>
    </cfRule>
  </conditionalFormatting>
  <conditionalFormatting sqref="C23:AG25">
    <cfRule type="expression" dxfId="79" priority="6">
      <formula>WEEKDAY(C$4,2)=7</formula>
    </cfRule>
  </conditionalFormatting>
  <conditionalFormatting sqref="C23:AG25">
    <cfRule type="expression" dxfId="78" priority="5">
      <formula>$A$22&lt;&gt;""</formula>
    </cfRule>
  </conditionalFormatting>
  <conditionalFormatting sqref="C27:AG27">
    <cfRule type="expression" dxfId="77" priority="3">
      <formula>(COUNTIF($A$5:$A$18,C27)=0)*(C27&gt;0)</formula>
    </cfRule>
  </conditionalFormatting>
  <conditionalFormatting sqref="C31:AG31">
    <cfRule type="expression" dxfId="76" priority="2">
      <formula>(COUNTIF($A$5:$A$18,C31)=0)*(C31&gt;0)</formula>
    </cfRule>
  </conditionalFormatting>
  <conditionalFormatting sqref="C35:AG35">
    <cfRule type="expression" dxfId="75" priority="1">
      <formula>(COUNTIF($A$5:$A$18,C35)=0)*(C35&gt;0)</formula>
    </cfRule>
  </conditionalFormatting>
  <conditionalFormatting sqref="C23:AG23">
    <cfRule type="expression" dxfId="74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7BD47-D62E-4F11-AA21-45473EDBA9CB}">
  <sheetPr codeName="Tabelle12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43405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DATE(Einstellungen!$B$2,11,1)</f>
        <v>43405</v>
      </c>
      <c r="D3" s="1">
        <f>C3+1</f>
        <v>43406</v>
      </c>
      <c r="E3" s="1">
        <f t="shared" ref="E3:AD3" si="0">D3+1</f>
        <v>43407</v>
      </c>
      <c r="F3" s="1">
        <f t="shared" si="0"/>
        <v>43408</v>
      </c>
      <c r="G3" s="1">
        <f t="shared" si="0"/>
        <v>43409</v>
      </c>
      <c r="H3" s="1">
        <f t="shared" si="0"/>
        <v>43410</v>
      </c>
      <c r="I3" s="1">
        <f t="shared" si="0"/>
        <v>43411</v>
      </c>
      <c r="J3" s="1">
        <f t="shared" si="0"/>
        <v>43412</v>
      </c>
      <c r="K3" s="1">
        <f t="shared" si="0"/>
        <v>43413</v>
      </c>
      <c r="L3" s="1">
        <f t="shared" si="0"/>
        <v>43414</v>
      </c>
      <c r="M3" s="1">
        <f t="shared" si="0"/>
        <v>43415</v>
      </c>
      <c r="N3" s="1">
        <f t="shared" si="0"/>
        <v>43416</v>
      </c>
      <c r="O3" s="1">
        <f t="shared" si="0"/>
        <v>43417</v>
      </c>
      <c r="P3" s="1">
        <f t="shared" si="0"/>
        <v>43418</v>
      </c>
      <c r="Q3" s="1">
        <f t="shared" si="0"/>
        <v>43419</v>
      </c>
      <c r="R3" s="1">
        <f t="shared" si="0"/>
        <v>43420</v>
      </c>
      <c r="S3" s="1">
        <f t="shared" si="0"/>
        <v>43421</v>
      </c>
      <c r="T3" s="1">
        <f t="shared" si="0"/>
        <v>43422</v>
      </c>
      <c r="U3" s="1">
        <f t="shared" si="0"/>
        <v>43423</v>
      </c>
      <c r="V3" s="1">
        <f t="shared" si="0"/>
        <v>43424</v>
      </c>
      <c r="W3" s="1">
        <f t="shared" si="0"/>
        <v>43425</v>
      </c>
      <c r="X3" s="1">
        <f t="shared" si="0"/>
        <v>43426</v>
      </c>
      <c r="Y3" s="1">
        <f t="shared" si="0"/>
        <v>43427</v>
      </c>
      <c r="Z3" s="1">
        <f t="shared" si="0"/>
        <v>43428</v>
      </c>
      <c r="AA3" s="1">
        <f t="shared" si="0"/>
        <v>43429</v>
      </c>
      <c r="AB3" s="1">
        <f t="shared" si="0"/>
        <v>43430</v>
      </c>
      <c r="AC3" s="1">
        <f t="shared" si="0"/>
        <v>43431</v>
      </c>
      <c r="AD3" s="1">
        <f t="shared" si="0"/>
        <v>43432</v>
      </c>
      <c r="AE3" s="1">
        <f>IF(EOMONTH($C$3,0)&lt;(AD3+1),"",AD3+1)</f>
        <v>43433</v>
      </c>
      <c r="AF3" s="1">
        <f>IF(OR(AE3="",EOMONTH($C$3,0)&lt;(AD3+2)),"",AD3+2)</f>
        <v>43434</v>
      </c>
      <c r="AG3" s="1" t="str">
        <f>IF(OR(AF3="",EOMONTH($C$3,0)&lt;(AD3+3)),"",AD3+3)</f>
        <v/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5</v>
      </c>
      <c r="D4" s="3">
        <f t="shared" ref="D4:AC4" si="1">WEEKDAY(D3,1)</f>
        <v>6</v>
      </c>
      <c r="E4" s="3">
        <f t="shared" si="1"/>
        <v>7</v>
      </c>
      <c r="F4" s="3">
        <f t="shared" si="1"/>
        <v>1</v>
      </c>
      <c r="G4" s="3">
        <f t="shared" si="1"/>
        <v>2</v>
      </c>
      <c r="H4" s="3">
        <f t="shared" si="1"/>
        <v>3</v>
      </c>
      <c r="I4" s="3">
        <f t="shared" si="1"/>
        <v>4</v>
      </c>
      <c r="J4" s="3">
        <f t="shared" si="1"/>
        <v>5</v>
      </c>
      <c r="K4" s="3">
        <f t="shared" si="1"/>
        <v>6</v>
      </c>
      <c r="L4" s="3">
        <f t="shared" si="1"/>
        <v>7</v>
      </c>
      <c r="M4" s="3">
        <f t="shared" si="1"/>
        <v>1</v>
      </c>
      <c r="N4" s="3">
        <f t="shared" si="1"/>
        <v>2</v>
      </c>
      <c r="O4" s="3">
        <f t="shared" si="1"/>
        <v>3</v>
      </c>
      <c r="P4" s="3">
        <f t="shared" si="1"/>
        <v>4</v>
      </c>
      <c r="Q4" s="3">
        <f t="shared" si="1"/>
        <v>5</v>
      </c>
      <c r="R4" s="3">
        <f t="shared" si="1"/>
        <v>6</v>
      </c>
      <c r="S4" s="3">
        <f t="shared" si="1"/>
        <v>7</v>
      </c>
      <c r="T4" s="3">
        <f t="shared" si="1"/>
        <v>1</v>
      </c>
      <c r="U4" s="3">
        <f t="shared" si="1"/>
        <v>2</v>
      </c>
      <c r="V4" s="3">
        <f t="shared" si="1"/>
        <v>3</v>
      </c>
      <c r="W4" s="3">
        <f t="shared" si="1"/>
        <v>4</v>
      </c>
      <c r="X4" s="3">
        <f t="shared" si="1"/>
        <v>5</v>
      </c>
      <c r="Y4" s="3">
        <f t="shared" si="1"/>
        <v>6</v>
      </c>
      <c r="Z4" s="3">
        <f t="shared" si="1"/>
        <v>7</v>
      </c>
      <c r="AA4" s="3">
        <f t="shared" si="1"/>
        <v>1</v>
      </c>
      <c r="AB4" s="3">
        <f t="shared" si="1"/>
        <v>2</v>
      </c>
      <c r="AC4" s="3">
        <f t="shared" si="1"/>
        <v>3</v>
      </c>
      <c r="AD4" s="3">
        <f>WEEKDAY(AD3,1)</f>
        <v>4</v>
      </c>
      <c r="AE4" s="3">
        <f>IF(AE3&lt;&gt;"",WEEKDAY(AE3,1),"")</f>
        <v>5</v>
      </c>
      <c r="AF4" s="3">
        <f t="shared" ref="AF4:AG4" si="2">IF(AF3&lt;&gt;"",WEEKDAY(AF3,1),"")</f>
        <v>6</v>
      </c>
      <c r="AG4" s="3" t="str">
        <f t="shared" si="2"/>
        <v/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88"/>
      <c r="B22" s="8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32:B32"/>
    <mergeCell ref="C1:G1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1:B31"/>
    <mergeCell ref="A46:B46"/>
    <mergeCell ref="A68:A69"/>
    <mergeCell ref="A74:A76"/>
    <mergeCell ref="A33:B33"/>
    <mergeCell ref="A35:B35"/>
    <mergeCell ref="A36:B36"/>
    <mergeCell ref="A37:B37"/>
    <mergeCell ref="A42:B42"/>
    <mergeCell ref="A44:B44"/>
  </mergeCells>
  <conditionalFormatting sqref="C3:AD3">
    <cfRule type="expression" dxfId="73" priority="35">
      <formula>ISODD(MONTH(C3))</formula>
    </cfRule>
    <cfRule type="expression" dxfId="72" priority="37">
      <formula>ISEVEN(MONTH(C3))</formula>
    </cfRule>
  </conditionalFormatting>
  <conditionalFormatting sqref="C4:AD4">
    <cfRule type="expression" dxfId="71" priority="34">
      <formula>WEEKDAY(C4,2)&lt;6</formula>
    </cfRule>
    <cfRule type="expression" dxfId="70" priority="36">
      <formula>WEEKDAY(C4,2)&gt;5</formula>
    </cfRule>
  </conditionalFormatting>
  <conditionalFormatting sqref="C5:AG18 C22:AG22 C3:AD4 C26:AG78">
    <cfRule type="expression" dxfId="69" priority="33">
      <formula>WEEKDAY(C$4,2)=7</formula>
    </cfRule>
  </conditionalFormatting>
  <conditionalFormatting sqref="A26:XFD26 A23:B25 AH23:XFD25">
    <cfRule type="expression" dxfId="68" priority="32">
      <formula>$A$23&lt;&gt;""</formula>
    </cfRule>
  </conditionalFormatting>
  <conditionalFormatting sqref="A27:XFD30">
    <cfRule type="expression" dxfId="67" priority="31">
      <formula>$A$27&lt;&gt;""</formula>
    </cfRule>
  </conditionalFormatting>
  <conditionalFormatting sqref="A31:XFD34">
    <cfRule type="expression" dxfId="66" priority="30">
      <formula>$A$31&lt;&gt;""</formula>
    </cfRule>
  </conditionalFormatting>
  <conditionalFormatting sqref="A35:XFD38">
    <cfRule type="expression" dxfId="65" priority="29">
      <formula>$A$35&lt;&gt;""</formula>
    </cfRule>
  </conditionalFormatting>
  <conditionalFormatting sqref="C28 C32 C36">
    <cfRule type="expression" dxfId="64" priority="28">
      <formula>C28&gt;C29</formula>
    </cfRule>
  </conditionalFormatting>
  <conditionalFormatting sqref="AG3">
    <cfRule type="expression" dxfId="63" priority="26">
      <formula>ISODD(MONTH(AG3))</formula>
    </cfRule>
    <cfRule type="expression" dxfId="62" priority="27">
      <formula>ISEVEN(MONTH(AG3))</formula>
    </cfRule>
  </conditionalFormatting>
  <conditionalFormatting sqref="AG3">
    <cfRule type="expression" dxfId="61" priority="25">
      <formula>WEEKDAY(AG$4,2)=7</formula>
    </cfRule>
  </conditionalFormatting>
  <conditionalFormatting sqref="AE3">
    <cfRule type="expression" dxfId="60" priority="20">
      <formula>ISODD(MONTH(AE3))</formula>
    </cfRule>
    <cfRule type="expression" dxfId="59" priority="21">
      <formula>ISEVEN(MONTH(AE3))</formula>
    </cfRule>
  </conditionalFormatting>
  <conditionalFormatting sqref="AE3">
    <cfRule type="expression" dxfId="58" priority="19">
      <formula>WEEKDAY(AE$4,2)=7</formula>
    </cfRule>
  </conditionalFormatting>
  <conditionalFormatting sqref="AF3">
    <cfRule type="expression" dxfId="57" priority="23">
      <formula>ISODD(MONTH(AF3))</formula>
    </cfRule>
    <cfRule type="expression" dxfId="56" priority="24">
      <formula>ISEVEN(MONTH(AF3))</formula>
    </cfRule>
  </conditionalFormatting>
  <conditionalFormatting sqref="AF3">
    <cfRule type="expression" dxfId="55" priority="22">
      <formula>WEEKDAY(AF$4,2)=7</formula>
    </cfRule>
  </conditionalFormatting>
  <conditionalFormatting sqref="AE4:AG4">
    <cfRule type="expression" dxfId="54" priority="17">
      <formula>WEEKDAY(AE4,2)&lt;6</formula>
    </cfRule>
    <cfRule type="expression" dxfId="53" priority="18">
      <formula>WEEKDAY(AE4,2)&gt;5</formula>
    </cfRule>
  </conditionalFormatting>
  <conditionalFormatting sqref="AE4:AG4">
    <cfRule type="expression" dxfId="52" priority="16">
      <formula>WEEKDAY(AE$4,2)=7</formula>
    </cfRule>
  </conditionalFormatting>
  <conditionalFormatting sqref="C30:AG30">
    <cfRule type="expression" dxfId="51" priority="15">
      <formula>$A$23&lt;&gt;""</formula>
    </cfRule>
  </conditionalFormatting>
  <conditionalFormatting sqref="C34:AG34">
    <cfRule type="expression" dxfId="50" priority="14">
      <formula>$A$27&lt;&gt;""</formula>
    </cfRule>
  </conditionalFormatting>
  <conditionalFormatting sqref="C34:AG34">
    <cfRule type="expression" dxfId="49" priority="13">
      <formula>$A$23&lt;&gt;""</formula>
    </cfRule>
  </conditionalFormatting>
  <conditionalFormatting sqref="C38:AG38">
    <cfRule type="expression" dxfId="48" priority="12">
      <formula>$A$31&lt;&gt;""</formula>
    </cfRule>
  </conditionalFormatting>
  <conditionalFormatting sqref="C38:AG38">
    <cfRule type="expression" dxfId="47" priority="11">
      <formula>$A$27&lt;&gt;""</formula>
    </cfRule>
  </conditionalFormatting>
  <conditionalFormatting sqref="C38:AG38">
    <cfRule type="expression" dxfId="46" priority="10">
      <formula>$A$23&lt;&gt;""</formula>
    </cfRule>
  </conditionalFormatting>
  <conditionalFormatting sqref="C19:AG21">
    <cfRule type="expression" dxfId="45" priority="9">
      <formula>WEEKDAY(C$4,2)=7</formula>
    </cfRule>
  </conditionalFormatting>
  <conditionalFormatting sqref="C19:AG19">
    <cfRule type="expression" dxfId="44" priority="8">
      <formula>(COUNTIF($A$5:$A$18,C19)=0)*(C19&gt;0)</formula>
    </cfRule>
  </conditionalFormatting>
  <conditionalFormatting sqref="C20:AG20 C24:AG24 C28:AG28 C32:AG32 C36:AG36">
    <cfRule type="expression" dxfId="43" priority="7">
      <formula>C20&gt;C21</formula>
    </cfRule>
  </conditionalFormatting>
  <conditionalFormatting sqref="C23:AG25">
    <cfRule type="expression" dxfId="42" priority="6">
      <formula>WEEKDAY(C$4,2)=7</formula>
    </cfRule>
  </conditionalFormatting>
  <conditionalFormatting sqref="C23:AG25">
    <cfRule type="expression" dxfId="41" priority="5">
      <formula>$A$22&lt;&gt;""</formula>
    </cfRule>
  </conditionalFormatting>
  <conditionalFormatting sqref="C27:AG27">
    <cfRule type="expression" dxfId="40" priority="3">
      <formula>(COUNTIF($A$5:$A$18,C27)=0)*(C27&gt;0)</formula>
    </cfRule>
  </conditionalFormatting>
  <conditionalFormatting sqref="C31:AG31">
    <cfRule type="expression" dxfId="39" priority="2">
      <formula>(COUNTIF($A$5:$A$18,C31)=0)*(C31&gt;0)</formula>
    </cfRule>
  </conditionalFormatting>
  <conditionalFormatting sqref="C35:AG35">
    <cfRule type="expression" dxfId="38" priority="1">
      <formula>(COUNTIF($A$5:$A$18,C35)=0)*(C35&gt;0)</formula>
    </cfRule>
  </conditionalFormatting>
  <conditionalFormatting sqref="C23:AG23">
    <cfRule type="expression" dxfId="37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4D107-438D-47C8-911A-4907575D4E16}">
  <sheetPr codeName="Tabelle19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43435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DATE(Einstellungen!$B$2,12,1)</f>
        <v>43435</v>
      </c>
      <c r="D3" s="1">
        <f>C3+1</f>
        <v>43436</v>
      </c>
      <c r="E3" s="1">
        <f t="shared" ref="E3:AD3" si="0">D3+1</f>
        <v>43437</v>
      </c>
      <c r="F3" s="1">
        <f t="shared" si="0"/>
        <v>43438</v>
      </c>
      <c r="G3" s="1">
        <f t="shared" si="0"/>
        <v>43439</v>
      </c>
      <c r="H3" s="1">
        <f t="shared" si="0"/>
        <v>43440</v>
      </c>
      <c r="I3" s="1">
        <f t="shared" si="0"/>
        <v>43441</v>
      </c>
      <c r="J3" s="1">
        <f t="shared" si="0"/>
        <v>43442</v>
      </c>
      <c r="K3" s="1">
        <f t="shared" si="0"/>
        <v>43443</v>
      </c>
      <c r="L3" s="1">
        <f t="shared" si="0"/>
        <v>43444</v>
      </c>
      <c r="M3" s="1">
        <f t="shared" si="0"/>
        <v>43445</v>
      </c>
      <c r="N3" s="1">
        <f t="shared" si="0"/>
        <v>43446</v>
      </c>
      <c r="O3" s="1">
        <f t="shared" si="0"/>
        <v>43447</v>
      </c>
      <c r="P3" s="1">
        <f t="shared" si="0"/>
        <v>43448</v>
      </c>
      <c r="Q3" s="1">
        <f t="shared" si="0"/>
        <v>43449</v>
      </c>
      <c r="R3" s="1">
        <f t="shared" si="0"/>
        <v>43450</v>
      </c>
      <c r="S3" s="1">
        <f t="shared" si="0"/>
        <v>43451</v>
      </c>
      <c r="T3" s="1">
        <f t="shared" si="0"/>
        <v>43452</v>
      </c>
      <c r="U3" s="1">
        <f t="shared" si="0"/>
        <v>43453</v>
      </c>
      <c r="V3" s="1">
        <f t="shared" si="0"/>
        <v>43454</v>
      </c>
      <c r="W3" s="1">
        <f t="shared" si="0"/>
        <v>43455</v>
      </c>
      <c r="X3" s="1">
        <f t="shared" si="0"/>
        <v>43456</v>
      </c>
      <c r="Y3" s="1">
        <f t="shared" si="0"/>
        <v>43457</v>
      </c>
      <c r="Z3" s="1">
        <f t="shared" si="0"/>
        <v>43458</v>
      </c>
      <c r="AA3" s="1">
        <f t="shared" si="0"/>
        <v>43459</v>
      </c>
      <c r="AB3" s="1">
        <f t="shared" si="0"/>
        <v>43460</v>
      </c>
      <c r="AC3" s="1">
        <f t="shared" si="0"/>
        <v>43461</v>
      </c>
      <c r="AD3" s="1">
        <f t="shared" si="0"/>
        <v>43462</v>
      </c>
      <c r="AE3" s="1">
        <f>IF(EOMONTH($C$3,0)&lt;(AD3+1),"",AD3+1)</f>
        <v>43463</v>
      </c>
      <c r="AF3" s="1">
        <f>IF(OR(AE3="",EOMONTH($C$3,0)&lt;(AD3+2)),"",AD3+2)</f>
        <v>43464</v>
      </c>
      <c r="AG3" s="1">
        <f>IF(OR(AF3="",EOMONTH($C$3,0)&lt;(AD3+3)),"",AD3+3)</f>
        <v>43465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7</v>
      </c>
      <c r="D4" s="3">
        <f t="shared" ref="D4:AC4" si="1">WEEKDAY(D3,1)</f>
        <v>1</v>
      </c>
      <c r="E4" s="3">
        <f t="shared" si="1"/>
        <v>2</v>
      </c>
      <c r="F4" s="3">
        <f t="shared" si="1"/>
        <v>3</v>
      </c>
      <c r="G4" s="3">
        <f t="shared" si="1"/>
        <v>4</v>
      </c>
      <c r="H4" s="3">
        <f t="shared" si="1"/>
        <v>5</v>
      </c>
      <c r="I4" s="3">
        <f t="shared" si="1"/>
        <v>6</v>
      </c>
      <c r="J4" s="3">
        <f t="shared" si="1"/>
        <v>7</v>
      </c>
      <c r="K4" s="3">
        <f t="shared" si="1"/>
        <v>1</v>
      </c>
      <c r="L4" s="3">
        <f t="shared" si="1"/>
        <v>2</v>
      </c>
      <c r="M4" s="3">
        <f t="shared" si="1"/>
        <v>3</v>
      </c>
      <c r="N4" s="3">
        <f t="shared" si="1"/>
        <v>4</v>
      </c>
      <c r="O4" s="3">
        <f t="shared" si="1"/>
        <v>5</v>
      </c>
      <c r="P4" s="3">
        <f t="shared" si="1"/>
        <v>6</v>
      </c>
      <c r="Q4" s="3">
        <f t="shared" si="1"/>
        <v>7</v>
      </c>
      <c r="R4" s="3">
        <f t="shared" si="1"/>
        <v>1</v>
      </c>
      <c r="S4" s="3">
        <f t="shared" si="1"/>
        <v>2</v>
      </c>
      <c r="T4" s="3">
        <f t="shared" si="1"/>
        <v>3</v>
      </c>
      <c r="U4" s="3">
        <f t="shared" si="1"/>
        <v>4</v>
      </c>
      <c r="V4" s="3">
        <f t="shared" si="1"/>
        <v>5</v>
      </c>
      <c r="W4" s="3">
        <f t="shared" si="1"/>
        <v>6</v>
      </c>
      <c r="X4" s="3">
        <f t="shared" si="1"/>
        <v>7</v>
      </c>
      <c r="Y4" s="3">
        <f t="shared" si="1"/>
        <v>1</v>
      </c>
      <c r="Z4" s="3">
        <f t="shared" si="1"/>
        <v>2</v>
      </c>
      <c r="AA4" s="3">
        <f t="shared" si="1"/>
        <v>3</v>
      </c>
      <c r="AB4" s="3">
        <f t="shared" si="1"/>
        <v>4</v>
      </c>
      <c r="AC4" s="3">
        <f t="shared" si="1"/>
        <v>5</v>
      </c>
      <c r="AD4" s="3">
        <f>WEEKDAY(AD3,1)</f>
        <v>6</v>
      </c>
      <c r="AE4" s="3">
        <f>IF(AE3&lt;&gt;"",WEEKDAY(AE3,1),"")</f>
        <v>7</v>
      </c>
      <c r="AF4" s="3">
        <f t="shared" ref="AF4:AG4" si="2">IF(AF3&lt;&gt;"",WEEKDAY(AF3,1),"")</f>
        <v>1</v>
      </c>
      <c r="AG4" s="3">
        <f t="shared" si="2"/>
        <v>2</v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88"/>
      <c r="B22" s="8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32:B32"/>
    <mergeCell ref="C1:G1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1:B31"/>
    <mergeCell ref="A46:B46"/>
    <mergeCell ref="A68:A69"/>
    <mergeCell ref="A74:A76"/>
    <mergeCell ref="A33:B33"/>
    <mergeCell ref="A35:B35"/>
    <mergeCell ref="A36:B36"/>
    <mergeCell ref="A37:B37"/>
    <mergeCell ref="A42:B42"/>
    <mergeCell ref="A44:B44"/>
  </mergeCells>
  <conditionalFormatting sqref="C3:AD3">
    <cfRule type="expression" dxfId="36" priority="35">
      <formula>ISODD(MONTH(C3))</formula>
    </cfRule>
    <cfRule type="expression" dxfId="35" priority="37">
      <formula>ISEVEN(MONTH(C3))</formula>
    </cfRule>
  </conditionalFormatting>
  <conditionalFormatting sqref="C4:AD4">
    <cfRule type="expression" dxfId="34" priority="34">
      <formula>WEEKDAY(C4,2)&lt;6</formula>
    </cfRule>
    <cfRule type="expression" dxfId="33" priority="36">
      <formula>WEEKDAY(C4,2)&gt;5</formula>
    </cfRule>
  </conditionalFormatting>
  <conditionalFormatting sqref="C5:AG18 C22:AG22 C3:AD4 C26:AG78">
    <cfRule type="expression" dxfId="32" priority="33">
      <formula>WEEKDAY(C$4,2)=7</formula>
    </cfRule>
  </conditionalFormatting>
  <conditionalFormatting sqref="A26:XFD26 A23:B25 AH23:XFD25">
    <cfRule type="expression" dxfId="31" priority="32">
      <formula>$A$23&lt;&gt;""</formula>
    </cfRule>
  </conditionalFormatting>
  <conditionalFormatting sqref="A27:XFD30">
    <cfRule type="expression" dxfId="30" priority="31">
      <formula>$A$27&lt;&gt;""</formula>
    </cfRule>
  </conditionalFormatting>
  <conditionalFormatting sqref="A31:XFD34">
    <cfRule type="expression" dxfId="29" priority="30">
      <formula>$A$31&lt;&gt;""</formula>
    </cfRule>
  </conditionalFormatting>
  <conditionalFormatting sqref="A35:XFD38">
    <cfRule type="expression" dxfId="28" priority="29">
      <formula>$A$35&lt;&gt;""</formula>
    </cfRule>
  </conditionalFormatting>
  <conditionalFormatting sqref="C28 C32 C36">
    <cfRule type="expression" dxfId="27" priority="28">
      <formula>C28&gt;C29</formula>
    </cfRule>
  </conditionalFormatting>
  <conditionalFormatting sqref="AG3">
    <cfRule type="expression" dxfId="26" priority="26">
      <formula>ISODD(MONTH(AG3))</formula>
    </cfRule>
    <cfRule type="expression" dxfId="25" priority="27">
      <formula>ISEVEN(MONTH(AG3))</formula>
    </cfRule>
  </conditionalFormatting>
  <conditionalFormatting sqref="AG3">
    <cfRule type="expression" dxfId="24" priority="25">
      <formula>WEEKDAY(AG$4,2)=7</formula>
    </cfRule>
  </conditionalFormatting>
  <conditionalFormatting sqref="AE3">
    <cfRule type="expression" dxfId="23" priority="20">
      <formula>ISODD(MONTH(AE3))</formula>
    </cfRule>
    <cfRule type="expression" dxfId="22" priority="21">
      <formula>ISEVEN(MONTH(AE3))</formula>
    </cfRule>
  </conditionalFormatting>
  <conditionalFormatting sqref="AE3">
    <cfRule type="expression" dxfId="21" priority="19">
      <formula>WEEKDAY(AE$4,2)=7</formula>
    </cfRule>
  </conditionalFormatting>
  <conditionalFormatting sqref="AF3">
    <cfRule type="expression" dxfId="20" priority="23">
      <formula>ISODD(MONTH(AF3))</formula>
    </cfRule>
    <cfRule type="expression" dxfId="19" priority="24">
      <formula>ISEVEN(MONTH(AF3))</formula>
    </cfRule>
  </conditionalFormatting>
  <conditionalFormatting sqref="AF3">
    <cfRule type="expression" dxfId="18" priority="22">
      <formula>WEEKDAY(AF$4,2)=7</formula>
    </cfRule>
  </conditionalFormatting>
  <conditionalFormatting sqref="AE4:AG4">
    <cfRule type="expression" dxfId="17" priority="17">
      <formula>WEEKDAY(AE4,2)&lt;6</formula>
    </cfRule>
    <cfRule type="expression" dxfId="16" priority="18">
      <formula>WEEKDAY(AE4,2)&gt;5</formula>
    </cfRule>
  </conditionalFormatting>
  <conditionalFormatting sqref="AE4:AG4">
    <cfRule type="expression" dxfId="15" priority="16">
      <formula>WEEKDAY(AE$4,2)=7</formula>
    </cfRule>
  </conditionalFormatting>
  <conditionalFormatting sqref="C30:AG30">
    <cfRule type="expression" dxfId="14" priority="15">
      <formula>$A$23&lt;&gt;""</formula>
    </cfRule>
  </conditionalFormatting>
  <conditionalFormatting sqref="C34:AG34">
    <cfRule type="expression" dxfId="13" priority="14">
      <formula>$A$27&lt;&gt;""</formula>
    </cfRule>
  </conditionalFormatting>
  <conditionalFormatting sqref="C34:AG34">
    <cfRule type="expression" dxfId="12" priority="13">
      <formula>$A$23&lt;&gt;""</formula>
    </cfRule>
  </conditionalFormatting>
  <conditionalFormatting sqref="C38:AG38">
    <cfRule type="expression" dxfId="11" priority="12">
      <formula>$A$31&lt;&gt;""</formula>
    </cfRule>
  </conditionalFormatting>
  <conditionalFormatting sqref="C38:AG38">
    <cfRule type="expression" dxfId="10" priority="11">
      <formula>$A$27&lt;&gt;""</formula>
    </cfRule>
  </conditionalFormatting>
  <conditionalFormatting sqref="C38:AG38">
    <cfRule type="expression" dxfId="9" priority="10">
      <formula>$A$23&lt;&gt;""</formula>
    </cfRule>
  </conditionalFormatting>
  <conditionalFormatting sqref="C19:AG21">
    <cfRule type="expression" dxfId="8" priority="9">
      <formula>WEEKDAY(C$4,2)=7</formula>
    </cfRule>
  </conditionalFormatting>
  <conditionalFormatting sqref="C19:AG19">
    <cfRule type="expression" dxfId="7" priority="8">
      <formula>(COUNTIF($A$5:$A$18,C19)=0)*(C19&gt;0)</formula>
    </cfRule>
  </conditionalFormatting>
  <conditionalFormatting sqref="C20:AG20 C24:AG24 C28:AG28 C32:AG32 C36:AG36">
    <cfRule type="expression" dxfId="6" priority="7">
      <formula>C20&gt;C21</formula>
    </cfRule>
  </conditionalFormatting>
  <conditionalFormatting sqref="C23:AG25">
    <cfRule type="expression" dxfId="5" priority="6">
      <formula>WEEKDAY(C$4,2)=7</formula>
    </cfRule>
  </conditionalFormatting>
  <conditionalFormatting sqref="C23:AG25">
    <cfRule type="expression" dxfId="4" priority="5">
      <formula>$A$22&lt;&gt;""</formula>
    </cfRule>
  </conditionalFormatting>
  <conditionalFormatting sqref="C27:AG27">
    <cfRule type="expression" dxfId="3" priority="3">
      <formula>(COUNTIF($A$5:$A$18,C27)=0)*(C27&gt;0)</formula>
    </cfRule>
  </conditionalFormatting>
  <conditionalFormatting sqref="C31:AG31">
    <cfRule type="expression" dxfId="2" priority="2">
      <formula>(COUNTIF($A$5:$A$18,C31)=0)*(C31&gt;0)</formula>
    </cfRule>
  </conditionalFormatting>
  <conditionalFormatting sqref="C35:AG35">
    <cfRule type="expression" dxfId="1" priority="1">
      <formula>(COUNTIF($A$5:$A$18,C35)=0)*(C35&gt;0)</formula>
    </cfRule>
  </conditionalFormatting>
  <conditionalFormatting sqref="C23:AG23">
    <cfRule type="expression" dxfId="0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tabColor theme="8" tint="-0.249977111117893"/>
  </sheetPr>
  <dimension ref="A1:CJ48"/>
  <sheetViews>
    <sheetView workbookViewId="0">
      <pane xSplit="1" topLeftCell="B1" activePane="topRight" state="frozen"/>
      <selection pane="topRight"/>
    </sheetView>
  </sheetViews>
  <sheetFormatPr baseColWidth="10" defaultRowHeight="15" x14ac:dyDescent="0.25"/>
  <cols>
    <col min="5" max="5" width="8.5703125" bestFit="1" customWidth="1"/>
    <col min="6" max="6" width="7.140625" bestFit="1" customWidth="1"/>
    <col min="7" max="7" width="9.42578125" bestFit="1" customWidth="1"/>
    <col min="8" max="8" width="7.85546875" bestFit="1" customWidth="1"/>
    <col min="9" max="9" width="7.28515625" bestFit="1" customWidth="1"/>
    <col min="10" max="10" width="6" bestFit="1" customWidth="1"/>
    <col min="11" max="11" width="6.5703125" bestFit="1" customWidth="1"/>
    <col min="12" max="12" width="8" bestFit="1" customWidth="1"/>
    <col min="13" max="13" width="7.140625" bestFit="1" customWidth="1"/>
    <col min="14" max="14" width="2.140625" bestFit="1" customWidth="1"/>
    <col min="15" max="15" width="7.85546875" bestFit="1" customWidth="1"/>
    <col min="16" max="16" width="7.28515625" bestFit="1" customWidth="1"/>
    <col min="17" max="17" width="6" bestFit="1" customWidth="1"/>
    <col min="18" max="18" width="6.5703125" bestFit="1" customWidth="1"/>
    <col min="19" max="19" width="5.28515625" bestFit="1" customWidth="1"/>
    <col min="20" max="20" width="7" bestFit="1" customWidth="1"/>
    <col min="21" max="21" width="2.140625" bestFit="1" customWidth="1"/>
    <col min="22" max="23" width="7.7109375" bestFit="1" customWidth="1"/>
    <col min="24" max="24" width="5.85546875" bestFit="1" customWidth="1"/>
    <col min="25" max="25" width="6.42578125" bestFit="1" customWidth="1"/>
    <col min="26" max="26" width="8.5703125" bestFit="1" customWidth="1"/>
    <col min="27" max="27" width="7.140625" bestFit="1" customWidth="1"/>
    <col min="28" max="28" width="2.140625" bestFit="1" customWidth="1"/>
    <col min="29" max="30" width="7.85546875" bestFit="1" customWidth="1"/>
    <col min="31" max="31" width="6" bestFit="1" customWidth="1"/>
    <col min="32" max="32" width="6.5703125" bestFit="1" customWidth="1"/>
    <col min="33" max="34" width="7.140625" bestFit="1" customWidth="1"/>
    <col min="35" max="35" width="3.7109375" bestFit="1" customWidth="1"/>
    <col min="36" max="37" width="7.85546875" bestFit="1" customWidth="1"/>
    <col min="38" max="38" width="6" bestFit="1" customWidth="1"/>
    <col min="39" max="39" width="6.5703125" bestFit="1" customWidth="1"/>
    <col min="40" max="40" width="6.140625" bestFit="1" customWidth="1"/>
    <col min="41" max="41" width="7.140625" bestFit="1" customWidth="1"/>
    <col min="42" max="42" width="2.140625" bestFit="1" customWidth="1"/>
    <col min="43" max="44" width="7.85546875" bestFit="1" customWidth="1"/>
    <col min="45" max="45" width="6" bestFit="1" customWidth="1"/>
    <col min="46" max="46" width="6.5703125" bestFit="1" customWidth="1"/>
    <col min="47" max="47" width="4.7109375" bestFit="1" customWidth="1"/>
    <col min="48" max="48" width="7.140625" bestFit="1" customWidth="1"/>
    <col min="49" max="49" width="2.140625" bestFit="1" customWidth="1"/>
    <col min="50" max="50" width="7.85546875" bestFit="1" customWidth="1"/>
    <col min="51" max="51" width="8.28515625" bestFit="1" customWidth="1"/>
    <col min="52" max="52" width="6" bestFit="1" customWidth="1"/>
    <col min="53" max="53" width="6.5703125" bestFit="1" customWidth="1"/>
    <col min="54" max="54" width="4.5703125" bestFit="1" customWidth="1"/>
    <col min="55" max="55" width="7.140625" bestFit="1" customWidth="1"/>
    <col min="56" max="56" width="2.7109375" bestFit="1" customWidth="1"/>
    <col min="57" max="57" width="7.85546875" bestFit="1" customWidth="1"/>
    <col min="58" max="58" width="8.28515625" bestFit="1" customWidth="1"/>
    <col min="59" max="59" width="6" bestFit="1" customWidth="1"/>
    <col min="60" max="60" width="6.5703125" bestFit="1" customWidth="1"/>
    <col min="61" max="61" width="7.28515625" bestFit="1" customWidth="1"/>
    <col min="62" max="62" width="7.140625" bestFit="1" customWidth="1"/>
    <col min="63" max="63" width="3.7109375" bestFit="1" customWidth="1"/>
    <col min="64" max="64" width="7.85546875" bestFit="1" customWidth="1"/>
    <col min="65" max="65" width="8.85546875" bestFit="1" customWidth="1"/>
    <col min="66" max="66" width="6" bestFit="1" customWidth="1"/>
    <col min="67" max="67" width="6.5703125" bestFit="1" customWidth="1"/>
    <col min="68" max="68" width="11" bestFit="1" customWidth="1"/>
    <col min="69" max="69" width="7.140625" bestFit="1" customWidth="1"/>
    <col min="70" max="70" width="2.140625" bestFit="1" customWidth="1"/>
    <col min="71" max="71" width="7.85546875" bestFit="1" customWidth="1"/>
    <col min="72" max="72" width="8.28515625" bestFit="1" customWidth="1"/>
    <col min="73" max="73" width="6" bestFit="1" customWidth="1"/>
    <col min="74" max="74" width="6.5703125" bestFit="1" customWidth="1"/>
    <col min="75" max="75" width="8.42578125" bestFit="1" customWidth="1"/>
    <col min="76" max="76" width="7.140625" bestFit="1" customWidth="1"/>
    <col min="77" max="77" width="4" customWidth="1"/>
    <col min="78" max="78" width="7.85546875" bestFit="1" customWidth="1"/>
    <col min="79" max="79" width="8.85546875" bestFit="1" customWidth="1"/>
    <col min="80" max="80" width="6" bestFit="1" customWidth="1"/>
    <col min="81" max="81" width="6.5703125" bestFit="1" customWidth="1"/>
    <col min="82" max="82" width="10.5703125" bestFit="1" customWidth="1"/>
    <col min="83" max="83" width="7.140625" bestFit="1" customWidth="1"/>
    <col min="84" max="84" width="2.140625" bestFit="1" customWidth="1"/>
    <col min="85" max="85" width="7.85546875" bestFit="1" customWidth="1"/>
    <col min="86" max="86" width="8.28515625" bestFit="1" customWidth="1"/>
    <col min="87" max="87" width="6" bestFit="1" customWidth="1"/>
    <col min="88" max="88" width="6.5703125" bestFit="1" customWidth="1"/>
  </cols>
  <sheetData>
    <row r="1" spans="1:88" s="48" customFormat="1" x14ac:dyDescent="0.25">
      <c r="B1" s="48" t="s">
        <v>37</v>
      </c>
      <c r="C1" s="49"/>
      <c r="D1" s="64" t="s">
        <v>67</v>
      </c>
      <c r="E1" s="53" t="s">
        <v>38</v>
      </c>
      <c r="F1" s="48" t="s">
        <v>39</v>
      </c>
      <c r="G1" s="48" t="s">
        <v>40</v>
      </c>
      <c r="H1" s="48" t="s">
        <v>41</v>
      </c>
      <c r="I1" s="48" t="s">
        <v>42</v>
      </c>
      <c r="J1" s="48" t="s">
        <v>43</v>
      </c>
      <c r="K1" s="51" t="s">
        <v>44</v>
      </c>
      <c r="L1" s="53" t="s">
        <v>54</v>
      </c>
      <c r="M1" s="48" t="s">
        <v>39</v>
      </c>
      <c r="N1" s="48" t="s">
        <v>40</v>
      </c>
      <c r="O1" s="48" t="s">
        <v>41</v>
      </c>
      <c r="P1" s="48" t="s">
        <v>42</v>
      </c>
      <c r="Q1" s="48" t="s">
        <v>43</v>
      </c>
      <c r="R1" s="51" t="s">
        <v>44</v>
      </c>
      <c r="S1" s="90" t="s">
        <v>56</v>
      </c>
      <c r="T1" s="90" t="s">
        <v>39</v>
      </c>
      <c r="U1" s="90" t="s">
        <v>40</v>
      </c>
      <c r="V1" s="90" t="s">
        <v>41</v>
      </c>
      <c r="W1" s="90" t="s">
        <v>42</v>
      </c>
      <c r="X1" s="90" t="s">
        <v>43</v>
      </c>
      <c r="Y1" s="91" t="s">
        <v>44</v>
      </c>
      <c r="Z1" s="90" t="s">
        <v>65</v>
      </c>
      <c r="AA1" s="90" t="s">
        <v>39</v>
      </c>
      <c r="AB1" s="90" t="s">
        <v>40</v>
      </c>
      <c r="AC1" s="90" t="s">
        <v>41</v>
      </c>
      <c r="AD1" s="90" t="s">
        <v>42</v>
      </c>
      <c r="AE1" s="90" t="s">
        <v>43</v>
      </c>
      <c r="AF1" s="91" t="s">
        <v>44</v>
      </c>
      <c r="AG1" s="90" t="s">
        <v>64</v>
      </c>
      <c r="AH1" s="90" t="s">
        <v>39</v>
      </c>
      <c r="AI1" s="90" t="s">
        <v>40</v>
      </c>
      <c r="AJ1" s="90" t="s">
        <v>41</v>
      </c>
      <c r="AK1" s="90" t="s">
        <v>42</v>
      </c>
      <c r="AL1" s="90" t="s">
        <v>43</v>
      </c>
      <c r="AM1" s="91" t="s">
        <v>44</v>
      </c>
      <c r="AN1" s="90" t="s">
        <v>63</v>
      </c>
      <c r="AO1" s="90" t="s">
        <v>39</v>
      </c>
      <c r="AP1" s="90" t="s">
        <v>40</v>
      </c>
      <c r="AQ1" s="90" t="s">
        <v>41</v>
      </c>
      <c r="AR1" s="90" t="s">
        <v>42</v>
      </c>
      <c r="AS1" s="90" t="s">
        <v>43</v>
      </c>
      <c r="AT1" s="91" t="s">
        <v>44</v>
      </c>
      <c r="AU1" s="90" t="s">
        <v>62</v>
      </c>
      <c r="AV1" s="90" t="s">
        <v>39</v>
      </c>
      <c r="AW1" s="90" t="s">
        <v>40</v>
      </c>
      <c r="AX1" s="90" t="s">
        <v>41</v>
      </c>
      <c r="AY1" s="90" t="s">
        <v>42</v>
      </c>
      <c r="AZ1" s="90" t="s">
        <v>43</v>
      </c>
      <c r="BA1" s="91" t="s">
        <v>44</v>
      </c>
      <c r="BB1" s="90" t="s">
        <v>61</v>
      </c>
      <c r="BC1" s="90" t="s">
        <v>39</v>
      </c>
      <c r="BD1" s="90" t="s">
        <v>40</v>
      </c>
      <c r="BE1" s="90" t="s">
        <v>41</v>
      </c>
      <c r="BF1" s="90" t="s">
        <v>42</v>
      </c>
      <c r="BG1" s="90" t="s">
        <v>43</v>
      </c>
      <c r="BH1" s="91" t="s">
        <v>44</v>
      </c>
      <c r="BI1" s="90" t="s">
        <v>60</v>
      </c>
      <c r="BJ1" s="90" t="s">
        <v>39</v>
      </c>
      <c r="BK1" s="90" t="s">
        <v>40</v>
      </c>
      <c r="BL1" s="90" t="s">
        <v>41</v>
      </c>
      <c r="BM1" s="90" t="s">
        <v>42</v>
      </c>
      <c r="BN1" s="90" t="s">
        <v>43</v>
      </c>
      <c r="BO1" s="91" t="s">
        <v>44</v>
      </c>
      <c r="BP1" s="90" t="s">
        <v>59</v>
      </c>
      <c r="BQ1" s="90" t="s">
        <v>39</v>
      </c>
      <c r="BR1" s="90" t="s">
        <v>40</v>
      </c>
      <c r="BS1" s="90" t="s">
        <v>41</v>
      </c>
      <c r="BT1" s="90" t="s">
        <v>42</v>
      </c>
      <c r="BU1" s="90" t="s">
        <v>43</v>
      </c>
      <c r="BV1" s="91" t="s">
        <v>44</v>
      </c>
      <c r="BW1" s="90" t="s">
        <v>58</v>
      </c>
      <c r="BX1" s="90" t="s">
        <v>39</v>
      </c>
      <c r="BY1" s="90" t="s">
        <v>40</v>
      </c>
      <c r="BZ1" s="90" t="s">
        <v>41</v>
      </c>
      <c r="CA1" s="90" t="s">
        <v>42</v>
      </c>
      <c r="CB1" s="90" t="s">
        <v>43</v>
      </c>
      <c r="CC1" s="91" t="s">
        <v>44</v>
      </c>
      <c r="CD1" s="90" t="s">
        <v>57</v>
      </c>
      <c r="CE1" s="90" t="s">
        <v>39</v>
      </c>
      <c r="CF1" s="90" t="s">
        <v>40</v>
      </c>
      <c r="CG1" s="90" t="s">
        <v>41</v>
      </c>
      <c r="CH1" s="90" t="s">
        <v>42</v>
      </c>
      <c r="CI1" s="90" t="s">
        <v>43</v>
      </c>
      <c r="CJ1" s="91" t="s">
        <v>44</v>
      </c>
    </row>
    <row r="2" spans="1:88" s="9" customFormat="1" x14ac:dyDescent="0.25">
      <c r="A2" s="9" t="str">
        <f>IF(Einstellungen!F2&lt;&gt;"",Einstellungen!F2,"")</f>
        <v>Max</v>
      </c>
      <c r="B2" s="56">
        <f ca="1">IF(A2&lt;&gt;"",Einstellungen!G2-COUNTIF(INDIRECT(E$1&amp;"!$C$49:$AG$59",TRUE),A2)-COUNTIF(INDIRECT(L$1&amp;"!$C$49:$AG$59",TRUE),A2)-COUNTIF(INDIRECT(S$1&amp;"!$C$49:$AG$59",TRUE),A2)-COUNTIF(INDIRECT(Z$1&amp;"!$C$49:$AG$59",TRUE),A2)-COUNTIF(INDIRECT(AG$1&amp;"!$C$49:$AG$59",TRUE),A2)-COUNTIF(INDIRECT(AN$1&amp;"!$C$49:$AG$59",TRUE),A2)-COUNTIF(INDIRECT(AU$1&amp;"!$C$49:$AG$59",TRUE),A2)-COUNTIF(INDIRECT(BB$1&amp;"!$C$49:$AG$59",TRUE),A2)-COUNTIF(INDIRECT(BI$1&amp;"!$C$49:$AG$59",TRUE),A2)-COUNTIF(INDIRECT(BP$1&amp;"!$C$49:$AG$59",TRUE),A2)-COUNTIF(INDIRECT(BW$1&amp;"!$C$49:$AG$59",TRUE),A2)-COUNTIF(INDIRECT(CD$1&amp;"!$C$49:$AG$59",TRUE),A2),"")</f>
        <v>30</v>
      </c>
      <c r="D2" s="23"/>
      <c r="E2" s="92">
        <f ca="1">IF($A2&lt;&gt;"",SUMIFS(INDIRECT(E$1&amp;"!$C$22:$AG$22",TRUE),INDIRECT(E$1&amp;"!$C$19:$AG$19",TRUE),$A2)+SUMIFS(INDIRECT(E$1&amp;"!$C$26:$AG$26",TRUE),INDIRECT(E$1&amp;"!$C$23:$AG$23",TRUE),$A2)+SUMIFS(INDIRECT(E$1&amp;"!$C$30:$AG$30",TRUE),INDIRECT(E$1&amp;"!$C$27:$AG$27",TRUE),$A2)+SUMIFS(INDIRECT(E$1&amp;"!$C$34:$AG$34",TRUE),INDIRECT(E$1&amp;"!$C$31:$AG$31",TRUE),$A2)+SUMIFS(INDIRECT(E$1&amp;"!$C$38:$AG$38",TRUE),INDIRECT(E$1&amp;"!$C$35:$AG$35",TRUE),$A2)+(COUNTIFS(INDIRECT(E$1&amp;"!$C$49:$AG$59",TRUE),$A2)*ROUND(Einstellungen!$H2/30.44,2))+SUMIFS(INDIRECT(E$1&amp;"!$C$42:$AG$42"),INDIRECT(E$1&amp;"!$C$41:$AG$41"),$A2)+SUMIFS(INDIRECT(E$1&amp;"!$C$44:$AG$44"),INDIRECT(E$1&amp;"!$C$43:$AG$43"),$A2)+SUMIFS(INDIRECT(E$1&amp;"!$C$46:$AG$46"),INDIRECT(E$1&amp;"!$C$45:$AG$45"),$A2),"")</f>
        <v>0</v>
      </c>
      <c r="F2" s="92">
        <f>IF($A2&lt;&gt;"",Einstellungen!$H2,"")</f>
        <v>150</v>
      </c>
      <c r="G2" s="92"/>
      <c r="H2" s="93">
        <f t="shared" ref="H2:H13" ca="1" si="0">IF(OR(E2&lt;&gt;"",G2&lt;&gt;"",F2&lt;&gt;""),E2-F2+G2,"")</f>
        <v>-150</v>
      </c>
      <c r="I2" s="93">
        <f ca="1">IF(D2&lt;&gt;"",H2+D2,H2)</f>
        <v>-150</v>
      </c>
      <c r="J2" s="92">
        <f ca="1">IF(E2&lt;&gt;"",SUMIFS(INDIRECT(E$1&amp;"!$C$62:$AG$62",TRUE),INDIRECT(E$1&amp;"!$C$19:$AG$19",TRUE),$A2)+SUMIFS(INDIRECT(E$1&amp;"!$C$63:$AG$63",TRUE),INDIRECT(E$1&amp;"!$C$23:$AG$23",TRUE),$A2)+SUMIFS(INDIRECT(E$1&amp;"!$C$64:$AG$64",TRUE),INDIRECT(E$1&amp;"!$C$27:$AG$27",TRUE),$A2)+SUMIFS(INDIRECT(E$1&amp;"!$C$65:$AG$65",TRUE),INDIRECT(E$1&amp;"!$C$31:$AG$31",TRUE),$A2)+SUMIFS(INDIRECT(E$1&amp;"!$C$66:$AG$66",TRUE),INDIRECT(E$1&amp;"!$C$35:$AG$35",TRUE),$A2),"")</f>
        <v>0</v>
      </c>
      <c r="K2" s="94">
        <f ca="1">IF(E2&lt;&gt;"",SUMIFS(INDIRECT(E$1&amp;"!$C$74:$AG$74",TRUE),INDIRECT(E$1&amp;"!$C$19:$AG$19",TRUE),$A2)+SUMIFS(INDIRECT(E$1&amp;"!$C$75:$AG$75",TRUE),INDIRECT(E$1&amp;"!$C$23:$AG$23",TRUE),$A2)+SUMIFS(INDIRECT(E$1&amp;"!$C$76:$AG$76",TRUE),INDIRECT(E$1&amp;"!$C$27:$AG$27",TRUE),$A2)+SUMIFS(INDIRECT(E$1&amp;"!$C$77:$AG$77",TRUE),INDIRECT(E$1&amp;"!$C$31:$AG$31",TRUE),$A2)+SUMIFS(INDIRECT(E$1&amp;"!$C$78:$AG$78",TRUE),INDIRECT(E$1&amp;"!$C$35:$AG$35",TRUE),$A2),"")</f>
        <v>0</v>
      </c>
      <c r="L2" s="92">
        <f ca="1">IF($A2&lt;&gt;"",SUMIFS(INDIRECT(L$1&amp;"!$C$22:$AG$22",TRUE),INDIRECT(L$1&amp;"!$C$19:$AG$19",TRUE),$A2)+SUMIFS(INDIRECT(L$1&amp;"!$C$26:$AG$26",TRUE),INDIRECT(L$1&amp;"!$C$23:$AG$23",TRUE),$A2)+SUMIFS(INDIRECT(L$1&amp;"!$C$30:$AG$30",TRUE),INDIRECT(L$1&amp;"!$C$27:$AG$27",TRUE),$A2)+SUMIFS(INDIRECT(L$1&amp;"!$C$34:$AG$34",TRUE),INDIRECT(L$1&amp;"!$C$31:$AG$31",TRUE),$A2)+SUMIFS(INDIRECT(L$1&amp;"!$C$38:$AG$38",TRUE),INDIRECT(L$1&amp;"!$C$35:$AG$35",TRUE),$A2)+(COUNTIFS(INDIRECT(L$1&amp;"!$C$49:$AG$59",TRUE),$A2)*ROUND(Einstellungen!$H2/30.44,2))+SUMIFS(INDIRECT(L$1&amp;"!$C$42:$AG$42"),INDIRECT(L$1&amp;"!$C$41:$AG$41"),$A2)+SUMIFS(INDIRECT(L$1&amp;"!$C$44:$AG$44"),INDIRECT(L$1&amp;"!$C$43:$AG$43"),$A2)+SUMIFS(INDIRECT(L$1&amp;"!$C$46:$AG$46"),INDIRECT(L$1&amp;"!$C$45:$AG$45"),$A2),"")</f>
        <v>0</v>
      </c>
      <c r="M2" s="92">
        <f>IF($A2&lt;&gt;"",Einstellungen!$H2,"")</f>
        <v>150</v>
      </c>
      <c r="N2" s="92"/>
      <c r="O2" s="93">
        <f t="shared" ref="O2:O13" ca="1" si="1">IF(OR(L2&lt;&gt;"",N2&lt;&gt;"",M2&lt;&gt;""),L2-M2+N2,"")</f>
        <v>-150</v>
      </c>
      <c r="P2" s="93">
        <f ca="1">IF(I2&lt;&gt;"",O2+I2,O2)</f>
        <v>-300</v>
      </c>
      <c r="Q2" s="92">
        <f ca="1">IF(L2&lt;&gt;"",SUMIFS(INDIRECT(L$1&amp;"!$C$62:$AG$62",TRUE),INDIRECT(L$1&amp;"!$C$19:$AG$19",TRUE),$A2)+SUMIFS(INDIRECT(L$1&amp;"!$C$63:$AG$63",TRUE),INDIRECT(L$1&amp;"!$C$23:$AG$23",TRUE),$A2)+SUMIFS(INDIRECT(L$1&amp;"!$C$64:$AG$64",TRUE),INDIRECT(L$1&amp;"!$C$27:$AG$27",TRUE),$A2)+SUMIFS(INDIRECT(L$1&amp;"!$C$65:$AG$65",TRUE),INDIRECT(L$1&amp;"!$C$31:$AG$31",TRUE),$A2)+SUMIFS(INDIRECT(L$1&amp;"!$C$66:$AG$66",TRUE),INDIRECT(L$1&amp;"!$C$35:$AG$35",TRUE),$A2),"")</f>
        <v>0</v>
      </c>
      <c r="R2" s="94">
        <f ca="1">IF(L2&lt;&gt;"",SUMIFS(INDIRECT(L$1&amp;"!$C$74:$AG$74",TRUE),INDIRECT(L$1&amp;"!$C$19:$AG$19",TRUE),$A2)+SUMIFS(INDIRECT(L$1&amp;"!$C$75:$AG$75",TRUE),INDIRECT(L$1&amp;"!$C$23:$AG$23",TRUE),$A2)+SUMIFS(INDIRECT(L$1&amp;"!$C$76:$AG$76",TRUE),INDIRECT(L$1&amp;"!$C$27:$AG$27",TRUE),$A2)+SUMIFS(INDIRECT(L$1&amp;"!$C$77:$AG$77",TRUE),INDIRECT(L$1&amp;"!$C$31:$AG$31",TRUE),$A2)+SUMIFS(INDIRECT(L$1&amp;"!$C$78:$AG$78",TRUE),INDIRECT(L$1&amp;"!$C$35:$AG$35",TRUE),$A2),"")</f>
        <v>0</v>
      </c>
      <c r="S2" s="92">
        <f ca="1">IF($A2&lt;&gt;"",SUMIFS(INDIRECT(S$1&amp;"!$C$22:$AG$22",TRUE),INDIRECT(S$1&amp;"!$C$19:$AG$19",TRUE),$A2)+SUMIFS(INDIRECT(S$1&amp;"!$C$26:$AG$26",TRUE),INDIRECT(S$1&amp;"!$C$23:$AG$23",TRUE),$A2)+SUMIFS(INDIRECT(S$1&amp;"!$C$30:$AG$30",TRUE),INDIRECT(S$1&amp;"!$C$27:$AG$27",TRUE),$A2)+SUMIFS(INDIRECT(S$1&amp;"!$C$34:$AG$34",TRUE),INDIRECT(S$1&amp;"!$C$31:$AG$31",TRUE),$A2)+SUMIFS(INDIRECT(S$1&amp;"!$C$38:$AG$38",TRUE),INDIRECT(S$1&amp;"!$C$35:$AG$35",TRUE),$A2)+(COUNTIFS(INDIRECT(S$1&amp;"!$C$49:$AG$59",TRUE),$A2)*ROUND(Einstellungen!$H2/30.44,2))+SUMIFS(INDIRECT(S$1&amp;"!$C$42:$AG$42"),INDIRECT(S$1&amp;"!$C$41:$AG$41"),$A2)+SUMIFS(INDIRECT(S$1&amp;"!$C$44:$AG$44"),INDIRECT(S$1&amp;"!$C$43:$AG$43"),$A2)+SUMIFS(INDIRECT(S$1&amp;"!$C$46:$AG$46"),INDIRECT(S$1&amp;"!$C$45:$AG$45"),$A2),"")</f>
        <v>0</v>
      </c>
      <c r="T2" s="92">
        <f>IF($A2&lt;&gt;"",Einstellungen!$H2,"")</f>
        <v>150</v>
      </c>
      <c r="U2" s="92"/>
      <c r="V2" s="93">
        <f t="shared" ref="V2:V13" ca="1" si="2">IF(OR(S2&lt;&gt;"",U2&lt;&gt;"",T2&lt;&gt;""),S2-T2+U2,"")</f>
        <v>-150</v>
      </c>
      <c r="W2" s="93">
        <f ca="1">IF(P2&lt;&gt;"",V2+P2,V2)</f>
        <v>-450</v>
      </c>
      <c r="X2" s="92">
        <f ca="1">IF(S2&lt;&gt;"",SUMIFS(INDIRECT(S$1&amp;"!$C$62:$AG$62",TRUE),INDIRECT(S$1&amp;"!$C$19:$AG$19",TRUE),$A2)+SUMIFS(INDIRECT(S$1&amp;"!$C$63:$AG$63",TRUE),INDIRECT(S$1&amp;"!$C$23:$AG$23",TRUE),$A2)+SUMIFS(INDIRECT(S$1&amp;"!$C$64:$AG$64",TRUE),INDIRECT(S$1&amp;"!$C$27:$AG$27",TRUE),$A2)+SUMIFS(INDIRECT(S$1&amp;"!$C$65:$AG$65",TRUE),INDIRECT(S$1&amp;"!$C$31:$AG$31",TRUE),$A2)+SUMIFS(INDIRECT(S$1&amp;"!$C$66:$AG$66",TRUE),INDIRECT(S$1&amp;"!$C$35:$AG$35",TRUE),$A2),"")</f>
        <v>0</v>
      </c>
      <c r="Y2" s="94">
        <f ca="1">IF(S2&lt;&gt;"",SUMIFS(INDIRECT(S$1&amp;"!$C$74:$AG$74",TRUE),INDIRECT(S$1&amp;"!$C$19:$AG$19",TRUE),$A2)+SUMIFS(INDIRECT(S$1&amp;"!$C$75:$AG$75",TRUE),INDIRECT(S$1&amp;"!$C$23:$AG$23",TRUE),$A2)+SUMIFS(INDIRECT(S$1&amp;"!$C$76:$AG$76",TRUE),INDIRECT(S$1&amp;"!$C$27:$AG$27",TRUE),$A2)+SUMIFS(INDIRECT(S$1&amp;"!$C$77:$AG$77",TRUE),INDIRECT(S$1&amp;"!$C$31:$AG$31",TRUE),$A2)+SUMIFS(INDIRECT(S$1&amp;"!$C$78:$AG$78",TRUE),INDIRECT(S$1&amp;"!$C$35:$AG$35",TRUE),$A2),"")</f>
        <v>0</v>
      </c>
      <c r="Z2" s="92">
        <f ca="1">IF($A2&lt;&gt;"",SUMIFS(INDIRECT(Z$1&amp;"!$C$22:$AG$22",TRUE),INDIRECT(Z$1&amp;"!$C$19:$AG$19",TRUE),$A2)+SUMIFS(INDIRECT(Z$1&amp;"!$C$26:$AG$26",TRUE),INDIRECT(Z$1&amp;"!$C$23:$AG$23",TRUE),$A2)+SUMIFS(INDIRECT(Z$1&amp;"!$C$30:$AG$30",TRUE),INDIRECT(Z$1&amp;"!$C$27:$AG$27",TRUE),$A2)+SUMIFS(INDIRECT(Z$1&amp;"!$C$34:$AG$34",TRUE),INDIRECT(Z$1&amp;"!$C$31:$AG$31",TRUE),$A2)+SUMIFS(INDIRECT(Z$1&amp;"!$C$38:$AG$38",TRUE),INDIRECT(S$1&amp;"!$C$35:$AG$35",TRUE),$A2)+(COUNTIFS(INDIRECT(Z$1&amp;"!$C$49:$AG$59",TRUE),$A2)*ROUND(Einstellungen!$H2/30.44,2))+SUMIFS(INDIRECT(Z$1&amp;"!$C$42:$AG$42"),INDIRECT(S$1&amp;"!$C$41:$AG$41"),$A2)+SUMIFS(INDIRECT(Z$1&amp;"!$C$44:$AG$44"),INDIRECT(Z$1&amp;"!$C$43:$AG$43"),$A2)+SUMIFS(INDIRECT(Z$1&amp;"!$C$46:$AG$46"),INDIRECT(Z$1&amp;"!$C$45:$AG$45"),$A2),"")</f>
        <v>0</v>
      </c>
      <c r="AA2" s="92">
        <f>IF($A2&lt;&gt;"",Einstellungen!$H2,"")</f>
        <v>150</v>
      </c>
      <c r="AB2" s="92"/>
      <c r="AC2" s="93">
        <f t="shared" ref="AC2:AC13" ca="1" si="3">IF(OR(Z2&lt;&gt;"",AB2&lt;&gt;"",AA2&lt;&gt;""),Z2-AA2+AB2,"")</f>
        <v>-150</v>
      </c>
      <c r="AD2" s="93">
        <f ca="1">IF(W2&lt;&gt;"",AC2+W2,AC2)</f>
        <v>-600</v>
      </c>
      <c r="AE2" s="92">
        <f ca="1">IF(Z2&lt;&gt;"",SUMIFS(INDIRECT(Z$1&amp;"!$C$62:$AG$62",TRUE),INDIRECT(Z$1&amp;"!$C$19:$AG$19",TRUE),$A2)+SUMIFS(INDIRECT(Z$1&amp;"!$C$63:$AG$63",TRUE),INDIRECT(Z$1&amp;"!$C$23:$AG$23",TRUE),$A2)+SUMIFS(INDIRECT(Z$1&amp;"!$C$64:$AG$64",TRUE),INDIRECT(Z$1&amp;"!$C$27:$AG$27",TRUE),$A2)+SUMIFS(INDIRECT(Z$1&amp;"!$C$65:$AG$65",TRUE),INDIRECT(Z$1&amp;"!$C$31:$AG$31",TRUE),$A2)+SUMIFS(INDIRECT(Z$1&amp;"!$C$66:$AG$66",TRUE),INDIRECT(Z$1&amp;"!$C$35:$AG$35",TRUE),$A2),"")</f>
        <v>0</v>
      </c>
      <c r="AF2" s="94">
        <f ca="1">IF(Z2&lt;&gt;"",SUMIFS(INDIRECT(Z$1&amp;"!$C$74:$AG$74",TRUE),INDIRECT(Z$1&amp;"!$C$19:$AG$19",TRUE),$A2)+SUMIFS(INDIRECT(Z$1&amp;"!$C$75:$AG$75",TRUE),INDIRECT(Z$1&amp;"!$C$23:$AG$23",TRUE),$A2)+SUMIFS(INDIRECT(Z$1&amp;"!$C$76:$AG$76",TRUE),INDIRECT(Z$1&amp;"!$C$27:$AG$27",TRUE),$A2)+SUMIFS(INDIRECT(Z$1&amp;"!$C$77:$AG$77",TRUE),INDIRECT(Z$1&amp;"!$C$31:$AG$31",TRUE),$A2)+SUMIFS(INDIRECT(Z$1&amp;"!$C$78:$AG$78",TRUE),INDIRECT(Z$1&amp;"!$C$35:$AG$35",TRUE),$A2),"")</f>
        <v>0</v>
      </c>
      <c r="AG2" s="92">
        <f ca="1">IF($A2&lt;&gt;"",SUMIFS(INDIRECT(AG$1&amp;"!$C$22:$AG$22",TRUE),INDIRECT(AG$1&amp;"!$C$19:$AG$19",TRUE),$A2)+SUMIFS(INDIRECT(AG$1&amp;"!$C$26:$AG$26",TRUE),INDIRECT(AG$1&amp;"!$C$23:$AG$23",TRUE),$A2)+SUMIFS(INDIRECT(AG$1&amp;"!$C$30:$AG$30",TRUE),INDIRECT(AG$1&amp;"!$C$27:$AG$27",TRUE),$A2)+SUMIFS(INDIRECT(AG$1&amp;"!$C$34:$AG$34",TRUE),INDIRECT(AG$1&amp;"!$C$31:$AG$31",TRUE),$A2)+SUMIFS(INDIRECT(AG$1&amp;"!$C$38:$AG$38",TRUE),INDIRECT(AG$1&amp;"!$C$35:$AG$35",TRUE),$A2)+(COUNTIFS(INDIRECT(AG$1&amp;"!$C$49:$AG$59",TRUE),$A2)*ROUND(Einstellungen!$H2/30.44,2))+SUMIFS(INDIRECT(AG$1&amp;"!$C$42:$AG$42"),INDIRECT(AG$1&amp;"!$C$41:$AG$41"),$A2)+SUMIFS(INDIRECT(AG$1&amp;"!$C$44:$AG$44"),INDIRECT(AG$1&amp;"!$C$43:$AG$43"),$A2)+SUMIFS(INDIRECT(AG$1&amp;"!$C$46:$AG$46"),INDIRECT(AG$1&amp;"!$C$45:$AG$45"),$A2),"")</f>
        <v>0</v>
      </c>
      <c r="AH2" s="92">
        <f>IF($A2&lt;&gt;"",Einstellungen!$H2,"")</f>
        <v>150</v>
      </c>
      <c r="AI2" s="92"/>
      <c r="AJ2" s="93">
        <f t="shared" ref="AJ2:AJ13" ca="1" si="4">IF(OR(AG2&lt;&gt;"",AI2&lt;&gt;"",AH2&lt;&gt;""),AG2-AH2+AI2,"")</f>
        <v>-150</v>
      </c>
      <c r="AK2" s="93">
        <f ca="1">IF(AD2&lt;&gt;"",AJ2+AD2,AJ2)</f>
        <v>-750</v>
      </c>
      <c r="AL2" s="92">
        <f ca="1">IF(AG2&lt;&gt;"",SUMIFS(INDIRECT(AG$1&amp;"!$C$62:$AG$62",TRUE),INDIRECT(AG$1&amp;"!$C$19:$AG$19",TRUE),$A2)+SUMIFS(INDIRECT(AG$1&amp;"!$C$63:$AG$63",TRUE),INDIRECT(AG$1&amp;"!$C$23:$AG$23",TRUE),$A2)+SUMIFS(INDIRECT(AG$1&amp;"!$C$64:$AG$64",TRUE),INDIRECT(AG$1&amp;"!$C$27:$AG$27",TRUE),$A2)+SUMIFS(INDIRECT(AG$1&amp;"!$C$65:$AG$65",TRUE),INDIRECT(AG$1&amp;"!$C$31:$AG$31",TRUE),$A2)+SUMIFS(INDIRECT(AG$1&amp;"!$C$66:$AG$66",TRUE),INDIRECT(AG$1&amp;"!$C$35:$AG$35",TRUE),$A2),"")</f>
        <v>0</v>
      </c>
      <c r="AM2" s="94">
        <f ca="1">IF(AG2&lt;&gt;"",SUMIFS(INDIRECT(AG$1&amp;"!$C$74:$AG$74",TRUE),INDIRECT(AG$1&amp;"!$C$19:$AG$19",TRUE),$A2)+SUMIFS(INDIRECT(AG$1&amp;"!$C$75:$AG$75",TRUE),INDIRECT(AG$1&amp;"!$C$23:$AG$23",TRUE),$A2)+SUMIFS(INDIRECT(AG$1&amp;"!$C$76:$AG$76",TRUE),INDIRECT(AG$1&amp;"!$C$27:$AG$27",TRUE),$A2)+SUMIFS(INDIRECT(AG$1&amp;"!$C$77:$AG$77",TRUE),INDIRECT(AG$1&amp;"!$C$31:$AG$31",TRUE),$A2)+SUMIFS(INDIRECT(AG$1&amp;"!$C$78:$AG$78",TRUE),INDIRECT(AG$1&amp;"!$C$35:$AG$35",TRUE),$A2),"")</f>
        <v>0</v>
      </c>
      <c r="AN2" s="92">
        <f ca="1">IF($A2&lt;&gt;"",SUMIFS(INDIRECT(AN$1&amp;"!$C$22:$AG$22",TRUE),INDIRECT(AN$1&amp;"!$C$19:$AG$19",TRUE),$A2)+SUMIFS(INDIRECT(AN$1&amp;"!$C$26:$AG$26",TRUE),INDIRECT(AN$1&amp;"!$C$23:$AG$23",TRUE),$A2)+SUMIFS(INDIRECT(AN$1&amp;"!$C$30:$AG$30",TRUE),INDIRECT(AN$1&amp;"!$C$27:$AG$27",TRUE),$A2)+SUMIFS(INDIRECT(AN$1&amp;"!$C$34:$AG$34",TRUE),INDIRECT(AN$1&amp;"!$C$31:$AG$31",TRUE),$A2)+SUMIFS(INDIRECT(AN$1&amp;"!$C$38:$AG$38",TRUE),INDIRECT(AN$1&amp;"!$C$35:$AG$35",TRUE),$A2)+(COUNTIFS(INDIRECT(AN$1&amp;"!$C$49:$AG$59",TRUE),$A2)*ROUND(Einstellungen!$H2/30.44,2))+SUMIFS(INDIRECT(AN$1&amp;"!$C$42:$AG$42"),INDIRECT(AN$1&amp;"!$C$41:$AG$41"),$A2)+SUMIFS(INDIRECT(AN$1&amp;"!$C$44:$AG$44"),INDIRECT(AN$1&amp;"!$C$43:$AG$43"),$A2)+SUMIFS(INDIRECT(AN$1&amp;"!$C$46:$AG$46"),INDIRECT(AN$1&amp;"!$C$45:$AG$45"),$A2),"")</f>
        <v>0</v>
      </c>
      <c r="AO2" s="92">
        <f>IF($A2&lt;&gt;"",Einstellungen!$H2,"")</f>
        <v>150</v>
      </c>
      <c r="AP2" s="92"/>
      <c r="AQ2" s="93">
        <f t="shared" ref="AQ2:AQ13" ca="1" si="5">IF(OR(AN2&lt;&gt;"",AP2&lt;&gt;"",AO2&lt;&gt;""),AN2-AO2+AP2,"")</f>
        <v>-150</v>
      </c>
      <c r="AR2" s="93">
        <f ca="1">IF(AK2&lt;&gt;"",AQ2+AK2,AQ2)</f>
        <v>-900</v>
      </c>
      <c r="AS2" s="92">
        <f ca="1">IF(AN2&lt;&gt;"",SUMIFS(INDIRECT(AN$1&amp;"!$C$62:$AG$62",TRUE),INDIRECT(AN$1&amp;"!$C$19:$AG$19",TRUE),$A2)+SUMIFS(INDIRECT(AN$1&amp;"!$C$63:$AG$63",TRUE),INDIRECT(AN$1&amp;"!$C$23:$AG$23",TRUE),$A2)+SUMIFS(INDIRECT(AN$1&amp;"!$C$64:$AG$64",TRUE),INDIRECT(AN$1&amp;"!$C$27:$AG$27",TRUE),$A2)+SUMIFS(INDIRECT(AN$1&amp;"!$C$65:$AG$65",TRUE),INDIRECT(AN$1&amp;"!$C$31:$AG$31",TRUE),$A2)+SUMIFS(INDIRECT(AN$1&amp;"!$C$66:$AG$66",TRUE),INDIRECT(AN$1&amp;"!$C$35:$AG$35",TRUE),$A2),"")</f>
        <v>0</v>
      </c>
      <c r="AT2" s="94">
        <f ca="1">IF(AN2&lt;&gt;"",SUMIFS(INDIRECT(AN$1&amp;"!$C$74:$AG$74",TRUE),INDIRECT(AN$1&amp;"!$C$19:$AG$19",TRUE),$A2)+SUMIFS(INDIRECT(AN$1&amp;"!$C$75:$AG$75",TRUE),INDIRECT(AN$1&amp;"!$C$23:$AG$23",TRUE),$A2)+SUMIFS(INDIRECT(AN$1&amp;"!$C$76:$AG$76",TRUE),INDIRECT(AN$1&amp;"!$C$27:$AG$27",TRUE),$A2)+SUMIFS(INDIRECT(AN$1&amp;"!$C$77:$AG$77",TRUE),INDIRECT(AN$1&amp;"!$C$31:$AG$31",TRUE),$A2)+SUMIFS(INDIRECT(AN$1&amp;"!$C$78:$AG$78",TRUE),INDIRECT(AN$1&amp;"!$C$35:$AG$35",TRUE),$A2),"")</f>
        <v>0</v>
      </c>
      <c r="AU2" s="92">
        <f ca="1">IF($A2&lt;&gt;"",SUMIFS(INDIRECT(AU$1&amp;"!$C$22:$AG$22",TRUE),INDIRECT(AU$1&amp;"!$C$19:$AG$19",TRUE),$A2)+SUMIFS(INDIRECT(AU$1&amp;"!$C$26:$AG$26",TRUE),INDIRECT(AU$1&amp;"!$C$23:$AG$23",TRUE),$A2)+SUMIFS(INDIRECT(AU$1&amp;"!$C$30:$AG$30",TRUE),INDIRECT(AU$1&amp;"!$C$27:$AG$27",TRUE),$A2)+SUMIFS(INDIRECT(AU$1&amp;"!$C$34:$AG$34",TRUE),INDIRECT(AU$1&amp;"!$C$31:$AG$31",TRUE),$A2)+SUMIFS(INDIRECT(AU$1&amp;"!$C$38:$AG$38",TRUE),INDIRECT(AU$1&amp;"!$C$35:$AG$35",TRUE),$A2)+(COUNTIFS(INDIRECT(AU$1&amp;"!$C$49:$AG$59",TRUE),$A2)*ROUND(Einstellungen!$H2/30.44,2))+SUMIFS(INDIRECT(AU$1&amp;"!$C$42:$AG$42"),INDIRECT(AU$1&amp;"!$C$41:$AG$41"),$A2)+SUMIFS(INDIRECT(AU$1&amp;"!$C$44:$AG$44"),INDIRECT(AU$1&amp;"!$C$43:$AG$43"),$A2)+SUMIFS(INDIRECT(AU$1&amp;"!$C$46:$AG$46"),INDIRECT(AU$1&amp;"!$C$45:$AG$45"),$A2),"")</f>
        <v>0</v>
      </c>
      <c r="AV2" s="92">
        <f>IF($A2&lt;&gt;"",Einstellungen!$H2,"")</f>
        <v>150</v>
      </c>
      <c r="AW2" s="92"/>
      <c r="AX2" s="93">
        <f t="shared" ref="AX2:AX13" ca="1" si="6">IF(OR(AU2&lt;&gt;"",AW2&lt;&gt;"",AV2&lt;&gt;""),AU2-AV2+AW2,"")</f>
        <v>-150</v>
      </c>
      <c r="AY2" s="93">
        <f ca="1">IF(AR2&lt;&gt;"",AX2+AR2,AX2)</f>
        <v>-1050</v>
      </c>
      <c r="AZ2" s="92">
        <f ca="1">IF(AU2&lt;&gt;"",SUMIFS(INDIRECT(AU$1&amp;"!$C$62:$AG$62",TRUE),INDIRECT(AU$1&amp;"!$C$19:$AG$19",TRUE),$A2)+SUMIFS(INDIRECT(AU$1&amp;"!$C$63:$AG$63",TRUE),INDIRECT(AU$1&amp;"!$C$23:$AG$23",TRUE),$A2)+SUMIFS(INDIRECT(AU$1&amp;"!$C$64:$AG$64",TRUE),INDIRECT(AU$1&amp;"!$C$27:$AG$27",TRUE),$A2)+SUMIFS(INDIRECT(AU$1&amp;"!$C$65:$AG$65",TRUE),INDIRECT(AU$1&amp;"!$C$31:$AG$31",TRUE),$A2)+SUMIFS(INDIRECT(AU$1&amp;"!$C$66:$AG$66",TRUE),INDIRECT(AU$1&amp;"!$C$35:$AG$35",TRUE),$A2),"")</f>
        <v>0</v>
      </c>
      <c r="BA2" s="94">
        <f ca="1">IF(AU2&lt;&gt;"",SUMIFS(INDIRECT(AU$1&amp;"!$C$74:$AG$74",TRUE),INDIRECT(AU$1&amp;"!$C$19:$AG$19",TRUE),$A2)+SUMIFS(INDIRECT(AU$1&amp;"!$C$75:$AG$75",TRUE),INDIRECT(AU$1&amp;"!$C$23:$AG$23",TRUE),$A2)+SUMIFS(INDIRECT(AU$1&amp;"!$C$76:$AG$76",TRUE),INDIRECT(AU$1&amp;"!$C$27:$AG$27",TRUE),$A2)+SUMIFS(INDIRECT(AU$1&amp;"!$C$77:$AG$77",TRUE),INDIRECT(AU$1&amp;"!$C$31:$AG$31",TRUE),$A2)+SUMIFS(INDIRECT(AU$1&amp;"!$C$78:$AG$78",TRUE),INDIRECT(AU$1&amp;"!$C$35:$AG$35",TRUE),$A2),"")</f>
        <v>0</v>
      </c>
      <c r="BB2" s="92">
        <f ca="1">IF($A2&lt;&gt;"",SUMIFS(INDIRECT(BB$1&amp;"!$C$22:$AG$22",TRUE),INDIRECT(BB$1&amp;"!$C$19:$AG$19",TRUE),$A2)+SUMIFS(INDIRECT(BB$1&amp;"!$C$26:$AG$26",TRUE),INDIRECT(BB$1&amp;"!$C$23:$AG$23",TRUE),$A2)+SUMIFS(INDIRECT(BB$1&amp;"!$C$30:$AG$30",TRUE),INDIRECT(BB$1&amp;"!$C$27:$AG$27",TRUE),$A2)+SUMIFS(INDIRECT(BB$1&amp;"!$C$34:$AG$34",TRUE),INDIRECT(BB$1&amp;"!$C$31:$AG$31",TRUE),$A2)+SUMIFS(INDIRECT(BB$1&amp;"!$C$38:$AG$38",TRUE),INDIRECT(BB$1&amp;"!$C$35:$AG$35",TRUE),$A2)+(COUNTIFS(INDIRECT(BB$1&amp;"!$C$49:$AG$59",TRUE),$A2)*ROUND(Einstellungen!$H2/30.44,2))+SUMIFS(INDIRECT(BB$1&amp;"!$C$42:$AG$42"),INDIRECT(BB$1&amp;"!$C$41:$AG$41"),$A2)+SUMIFS(INDIRECT(BB$1&amp;"!$C$44:$AG$44"),INDIRECT(BB$1&amp;"!$C$43:$AG$43"),$A2)+SUMIFS(INDIRECT(BB$1&amp;"!$C$46:$AG$46"),INDIRECT(BB$1&amp;"!$C$45:$AG$45"),$A2),"")</f>
        <v>0</v>
      </c>
      <c r="BC2" s="92">
        <f>IF($A2&lt;&gt;"",Einstellungen!$H2,"")</f>
        <v>150</v>
      </c>
      <c r="BD2" s="92"/>
      <c r="BE2" s="93">
        <f t="shared" ref="BE2:BE13" ca="1" si="7">IF(OR(BB2&lt;&gt;"",BD2&lt;&gt;"",BC2&lt;&gt;""),BB2-BC2+BD2,"")</f>
        <v>-150</v>
      </c>
      <c r="BF2" s="93">
        <f ca="1">IF(AY2&lt;&gt;"",BE2+AY2,BE2)</f>
        <v>-1200</v>
      </c>
      <c r="BG2" s="92">
        <f ca="1">IF(BB2&lt;&gt;"",SUMIFS(INDIRECT(BB$1&amp;"!$C$62:$AG$62",TRUE),INDIRECT(BB$1&amp;"!$C$19:$AG$19",TRUE),$A2)+SUMIFS(INDIRECT(BB$1&amp;"!$C$63:$AG$63",TRUE),INDIRECT(BB$1&amp;"!$C$23:$AG$23",TRUE),$A2)+SUMIFS(INDIRECT(BB$1&amp;"!$C$64:$AG$64",TRUE),INDIRECT(BB$1&amp;"!$C$27:$AG$27",TRUE),$A2)+SUMIFS(INDIRECT(BB$1&amp;"!$C$65:$AG$65",TRUE),INDIRECT(BB$1&amp;"!$C$31:$AG$31",TRUE),$A2)+SUMIFS(INDIRECT(BB$1&amp;"!$C$66:$AG$66",TRUE),INDIRECT(BB$1&amp;"!$C$35:$AG$35",TRUE),$A2),"")</f>
        <v>0</v>
      </c>
      <c r="BH2" s="94">
        <f ca="1">IF(BB2&lt;&gt;"",SUMIFS(INDIRECT(BB$1&amp;"!$C$74:$AG$74",TRUE),INDIRECT(BB$1&amp;"!$C$19:$AG$19",TRUE),$A2)+SUMIFS(INDIRECT(BB$1&amp;"!$C$75:$AG$75",TRUE),INDIRECT(BB$1&amp;"!$C$23:$AG$23",TRUE),$A2)+SUMIFS(INDIRECT(BB$1&amp;"!$C$76:$AG$76",TRUE),INDIRECT(BB$1&amp;"!$C$27:$AG$27",TRUE),$A2)+SUMIFS(INDIRECT(BB$1&amp;"!$C$77:$AG$77",TRUE),INDIRECT(BB$1&amp;"!$C$31:$AG$31",TRUE),$A2)+SUMIFS(INDIRECT(BB$1&amp;"!$C$78:$AG$78",TRUE),INDIRECT(BB$1&amp;"!$C$35:$AG$35",TRUE),$A2),"")</f>
        <v>0</v>
      </c>
      <c r="BI2" s="92">
        <f ca="1">IF($A2&lt;&gt;"",SUMIFS(INDIRECT(BI$1&amp;"!$C$22:$AG$22",TRUE),INDIRECT(BI$1&amp;"!$C$19:$AG$19",TRUE),$A2)+SUMIFS(INDIRECT(BI$1&amp;"!$C$26:$AG$26",TRUE),INDIRECT(BI$1&amp;"!$C$23:$AG$23",TRUE),$A2)+SUMIFS(INDIRECT(BI$1&amp;"!$C$30:$AG$30",TRUE),INDIRECT(BI$1&amp;"!$C$27:$AG$27",TRUE),$A2)+SUMIFS(INDIRECT(BI$1&amp;"!$C$34:$AG$34",TRUE),INDIRECT(BI$1&amp;"!$C$31:$AG$31",TRUE),$A2)+SUMIFS(INDIRECT(BI$1&amp;"!$C$38:$AG$38",TRUE),INDIRECT(BI$1&amp;"!$C$35:$AG$35",TRUE),$A2)+(COUNTIFS(INDIRECT(BI$1&amp;"!$C$49:$AG$59",TRUE),$A2)*ROUND(Einstellungen!$H2/30.44,2))+SUMIFS(INDIRECT(BI$1&amp;"!$C$42:$AG$42"),INDIRECT(BI$1&amp;"!$C$41:$AG$41"),$A2)+SUMIFS(INDIRECT(BI$1&amp;"!$C$44:$AG$44"),INDIRECT(BI$1&amp;"!$C$43:$AG$43"),$A2)+SUMIFS(INDIRECT(BI$1&amp;"!$C$46:$AG$46"),INDIRECT(BI$1&amp;"!$C$45:$AG$45"),$A2),"")</f>
        <v>0</v>
      </c>
      <c r="BJ2" s="92">
        <f>IF($A2&lt;&gt;"",Einstellungen!$H2,"")</f>
        <v>150</v>
      </c>
      <c r="BK2" s="92"/>
      <c r="BL2" s="93">
        <f t="shared" ref="BL2:BL13" ca="1" si="8">IF(OR(BI2&lt;&gt;"",BK2&lt;&gt;"",BJ2&lt;&gt;""),BI2-BJ2+BK2,"")</f>
        <v>-150</v>
      </c>
      <c r="BM2" s="93">
        <f ca="1">IF(BF2&lt;&gt;"",BL2+BF2,BL2)</f>
        <v>-1350</v>
      </c>
      <c r="BN2" s="92">
        <f ca="1">IF(BI2&lt;&gt;"",SUMIFS(INDIRECT(BI$1&amp;"!$C$62:$AG$62",TRUE),INDIRECT(BI$1&amp;"!$C$19:$AG$19",TRUE),$A2)+SUMIFS(INDIRECT(BI$1&amp;"!$C$63:$AG$63",TRUE),INDIRECT(BI$1&amp;"!$C$23:$AG$23",TRUE),$A2)+SUMIFS(INDIRECT(BI$1&amp;"!$C$64:$AG$64",TRUE),INDIRECT(BI$1&amp;"!$C$27:$AG$27",TRUE),$A2)+SUMIFS(INDIRECT(BI$1&amp;"!$C$65:$AG$65",TRUE),INDIRECT(BI$1&amp;"!$C$31:$AG$31",TRUE),$A2)+SUMIFS(INDIRECT(BI$1&amp;"!$C$66:$AG$66",TRUE),INDIRECT(BI$1&amp;"!$C$35:$AG$35",TRUE),$A2),"")</f>
        <v>0</v>
      </c>
      <c r="BO2" s="94">
        <f ca="1">IF(BI2&lt;&gt;"",SUMIFS(INDIRECT(BI$1&amp;"!$C$74:$AG$74",TRUE),INDIRECT(BI$1&amp;"!$C$19:$AG$19",TRUE),$A2)+SUMIFS(INDIRECT(BI$1&amp;"!$C$75:$AG$75",TRUE),INDIRECT(BI$1&amp;"!$C$23:$AG$23",TRUE),$A2)+SUMIFS(INDIRECT(BI$1&amp;"!$C$76:$AG$76",TRUE),INDIRECT(BI$1&amp;"!$C$27:$AG$27",TRUE),$A2)+SUMIFS(INDIRECT(BI$1&amp;"!$C$77:$AG$77",TRUE),INDIRECT(BI$1&amp;"!$C$31:$AG$31",TRUE),$A2)+SUMIFS(INDIRECT(BI$1&amp;"!$C$78:$AG$78",TRUE),INDIRECT(BI$1&amp;"!$C$35:$AG$35",TRUE),$A2),"")</f>
        <v>0</v>
      </c>
      <c r="BP2" s="92">
        <f ca="1">IF($A2&lt;&gt;"",SUMIFS(INDIRECT(BP$1&amp;"!$C$22:$AG$22",TRUE),INDIRECT(BP$1&amp;"!$C$19:$AG$19",TRUE),$A2)+SUMIFS(INDIRECT(BP$1&amp;"!$C$26:$AG$26",TRUE),INDIRECT(BP$1&amp;"!$C$23:$AG$23",TRUE),$A2)+SUMIFS(INDIRECT(BP$1&amp;"!$C$30:$AG$30",TRUE),INDIRECT(BP$1&amp;"!$C$27:$AG$27",TRUE),$A2)+SUMIFS(INDIRECT(BP$1&amp;"!$C$34:$AG$34",TRUE),INDIRECT(BP$1&amp;"!$C$31:$AG$31",TRUE),$A2)+SUMIFS(INDIRECT(BP$1&amp;"!$C$38:$AG$38",TRUE),INDIRECT(BP$1&amp;"!$C$35:$AG$35",TRUE),$A2)+(COUNTIFS(INDIRECT(BP$1&amp;"!$C$49:$AG$59",TRUE),$A2)*ROUND(Einstellungen!$H2/30.44,2))+SUMIFS(INDIRECT(BP$1&amp;"!$C$42:$AG$42"),INDIRECT(BP$1&amp;"!$C$41:$AG$41"),$A2)+SUMIFS(INDIRECT(BP$1&amp;"!$C$44:$AG$44"),INDIRECT(BP$1&amp;"!$C$43:$AG$43"),$A2)+SUMIFS(INDIRECT(BP$1&amp;"!$C$46:$AG$46"),INDIRECT(BP$1&amp;"!$C$45:$AG$45"),$A2),"")</f>
        <v>0</v>
      </c>
      <c r="BQ2" s="92">
        <f>IF($A2&lt;&gt;"",Einstellungen!$H2,"")</f>
        <v>150</v>
      </c>
      <c r="BR2" s="92"/>
      <c r="BS2" s="93">
        <f t="shared" ref="BS2:BS13" ca="1" si="9">IF(OR(BP2&lt;&gt;"",BR2&lt;&gt;"",BQ2&lt;&gt;""),BP2-BQ2+BR2,"")</f>
        <v>-150</v>
      </c>
      <c r="BT2" s="93">
        <f ca="1">IF(BM2&lt;&gt;"",BS2+BM2,BS2)</f>
        <v>-1500</v>
      </c>
      <c r="BU2" s="92">
        <f ca="1">IF(BP2&lt;&gt;"",SUMIFS(INDIRECT(BP$1&amp;"!$C$62:$AG$62",TRUE),INDIRECT(BP$1&amp;"!$C$19:$AG$19",TRUE),$A2)+SUMIFS(INDIRECT(BP$1&amp;"!$C$63:$AG$63",TRUE),INDIRECT(BP$1&amp;"!$C$23:$AG$23",TRUE),$A2)+SUMIFS(INDIRECT(BP$1&amp;"!$C$64:$AG$64",TRUE),INDIRECT(BP$1&amp;"!$C$27:$AG$27",TRUE),$A2)+SUMIFS(INDIRECT(BP$1&amp;"!$C$65:$AG$65",TRUE),INDIRECT(BP$1&amp;"!$C$31:$AG$31",TRUE),$A2)+SUMIFS(INDIRECT(BP$1&amp;"!$C$66:$AG$66",TRUE),INDIRECT(BP$1&amp;"!$C$35:$AG$35",TRUE),$A2),"")</f>
        <v>0</v>
      </c>
      <c r="BV2" s="94">
        <f ca="1">IF(BP2&lt;&gt;"",SUMIFS(INDIRECT(BP$1&amp;"!$C$74:$AG$74",TRUE),INDIRECT(BP$1&amp;"!$C$19:$AG$19",TRUE),$A2)+SUMIFS(INDIRECT(BP$1&amp;"!$C$75:$AG$75",TRUE),INDIRECT(BP$1&amp;"!$C$23:$AG$23",TRUE),$A2)+SUMIFS(INDIRECT(BP$1&amp;"!$C$76:$AG$76",TRUE),INDIRECT(BP$1&amp;"!$C$27:$AG$27",TRUE),$A2)+SUMIFS(INDIRECT(BP$1&amp;"!$C$77:$AG$77",TRUE),INDIRECT(BP$1&amp;"!$C$31:$AG$31",TRUE),$A2)+SUMIFS(INDIRECT(BP$1&amp;"!$C$78:$AG$78",TRUE),INDIRECT(BP$1&amp;"!$C$35:$AG$35",TRUE),$A2),"")</f>
        <v>0</v>
      </c>
      <c r="BW2" s="92">
        <f ca="1">IF($A2&lt;&gt;"",SUMIFS(INDIRECT(BW$1&amp;"!$C$22:$AG$22",TRUE),INDIRECT(BW$1&amp;"!$C$19:$AG$19",TRUE),$A2)+SUMIFS(INDIRECT(BW$1&amp;"!$C$26:$AG$26",TRUE),INDIRECT(BW$1&amp;"!$C$23:$AG$23",TRUE),$A2)+SUMIFS(INDIRECT(BW$1&amp;"!$C$30:$AG$30",TRUE),INDIRECT(BW$1&amp;"!$C$27:$AG$27",TRUE),$A2)+SUMIFS(INDIRECT(BW$1&amp;"!$C$34:$AG$34",TRUE),INDIRECT(BW$1&amp;"!$C$31:$AG$31",TRUE),$A2)+SUMIFS(INDIRECT(BW$1&amp;"!$C$38:$AG$38",TRUE),INDIRECT(BW$1&amp;"!$C$35:$AG$35",TRUE),$A2)+(COUNTIFS(INDIRECT(BW$1&amp;"!$C$49:$AG$59",TRUE),$A2)*ROUND(Einstellungen!$H2/30.44,2))+SUMIFS(INDIRECT(BW$1&amp;"!$C$42:$AG$42"),INDIRECT(BW$1&amp;"!$C$41:$AG$41"),$A2)+SUMIFS(INDIRECT(BW$1&amp;"!$C$44:$AG$44"),INDIRECT(BW$1&amp;"!$C$43:$AG$43"),$A2)+SUMIFS(INDIRECT(BW$1&amp;"!$C$46:$AG$46"),INDIRECT(BW$1&amp;"!$C$45:$AG$45"),$A2),"")</f>
        <v>0</v>
      </c>
      <c r="BX2" s="92">
        <f>IF($A2&lt;&gt;"",Einstellungen!$H2,"")</f>
        <v>150</v>
      </c>
      <c r="BY2" s="92"/>
      <c r="BZ2" s="93">
        <f t="shared" ref="BZ2:BZ13" ca="1" si="10">IF(OR(BW2&lt;&gt;"",BY2&lt;&gt;"",BX2&lt;&gt;""),BW2-BX2+BY2,"")</f>
        <v>-150</v>
      </c>
      <c r="CA2" s="93">
        <f ca="1">IF(BT2&lt;&gt;"",BZ2+BT2,BZ2)</f>
        <v>-1650</v>
      </c>
      <c r="CB2" s="92">
        <f ca="1">IF(BW2&lt;&gt;"",SUMIFS(INDIRECT(BW$1&amp;"!$C$62:$AG$62",TRUE),INDIRECT(BW$1&amp;"!$C$19:$AG$19",TRUE),$A2)+SUMIFS(INDIRECT(BW$1&amp;"!$C$63:$AG$63",TRUE),INDIRECT(BW$1&amp;"!$C$23:$AG$23",TRUE),$A2)+SUMIFS(INDIRECT(BW$1&amp;"!$C$64:$AG$64",TRUE),INDIRECT(BW$1&amp;"!$C$27:$AG$27",TRUE),$A2)+SUMIFS(INDIRECT(BW$1&amp;"!$C$65:$AG$65",TRUE),INDIRECT(BW$1&amp;"!$C$31:$AG$31",TRUE),$A2)+SUMIFS(INDIRECT(BW$1&amp;"!$C$66:$AG$66",TRUE),INDIRECT(BW$1&amp;"!$C$35:$AG$35",TRUE),$A2),"")</f>
        <v>0</v>
      </c>
      <c r="CC2" s="94">
        <f ca="1">IF(BW2&lt;&gt;"",SUMIFS(INDIRECT(BW$1&amp;"!$C$74:$AG$74",TRUE),INDIRECT(BW$1&amp;"!$C$19:$AG$19",TRUE),$A2)+SUMIFS(INDIRECT(BW$1&amp;"!$C$75:$AG$75",TRUE),INDIRECT(BW$1&amp;"!$C$23:$AG$23",TRUE),$A2)+SUMIFS(INDIRECT(BW$1&amp;"!$C$76:$AG$76",TRUE),INDIRECT(BW$1&amp;"!$C$27:$AG$27",TRUE),$A2)+SUMIFS(INDIRECT(BW$1&amp;"!$C$77:$AG$77",TRUE),INDIRECT(BW$1&amp;"!$C$31:$AG$31",TRUE),$A2)+SUMIFS(INDIRECT(BW$1&amp;"!$C$78:$AG$78",TRUE),INDIRECT(BW$1&amp;"!$C$35:$AG$35",TRUE),$A2),"")</f>
        <v>0</v>
      </c>
      <c r="CD2" s="92">
        <f ca="1">IF($A2&lt;&gt;"",SUMIFS(INDIRECT(CD$1&amp;"!$C$22:$AG$22",TRUE),INDIRECT(CD$1&amp;"!$C$19:$AG$19",TRUE),$A2)+SUMIFS(INDIRECT(CD$1&amp;"!$C$26:$AG$26",TRUE),INDIRECT(CD$1&amp;"!$C$23:$AG$23",TRUE),$A2)+SUMIFS(INDIRECT(CD$1&amp;"!$C$30:$AG$30",TRUE),INDIRECT(CD$1&amp;"!$C$27:$AG$27",TRUE),$A2)+SUMIFS(INDIRECT(CD$1&amp;"!$C$34:$AG$34",TRUE),INDIRECT(CD$1&amp;"!$C$31:$AG$31",TRUE),$A2)+SUMIFS(INDIRECT(CD$1&amp;"!$C$38:$AG$38",TRUE),INDIRECT(CD$1&amp;"!$C$35:$AG$35",TRUE),$A2)+(COUNTIFS(INDIRECT(CD$1&amp;"!$C$49:$AG$59",TRUE),$A2)*ROUND(Einstellungen!$H2/30.44,2))+SUMIFS(INDIRECT(CD$1&amp;"!$C$42:$AG$42"),INDIRECT(CD$1&amp;"!$C$41:$AG$41"),$A2)+SUMIFS(INDIRECT(CD$1&amp;"!$C$44:$AG$44"),INDIRECT(CD$1&amp;"!$C$43:$AG$43"),$A2)+SUMIFS(INDIRECT(CD$1&amp;"!$C$46:$AG$46"),INDIRECT(CD$1&amp;"!$C$45:$AG$45"),$A2),"")</f>
        <v>0</v>
      </c>
      <c r="CE2" s="92">
        <f>IF($A2&lt;&gt;"",Einstellungen!$H2,"")</f>
        <v>150</v>
      </c>
      <c r="CF2" s="92"/>
      <c r="CG2" s="93">
        <f t="shared" ref="CG2:CG13" ca="1" si="11">IF(OR(CD2&lt;&gt;"",CF2&lt;&gt;"",CE2&lt;&gt;""),CD2-CE2+CF2,"")</f>
        <v>-150</v>
      </c>
      <c r="CH2" s="93">
        <f ca="1">IF(CA2&lt;&gt;"",CG2+CA2,CG2)</f>
        <v>-1800</v>
      </c>
      <c r="CI2" s="92">
        <f ca="1">IF(CD2&lt;&gt;"",SUMIFS(INDIRECT(CD$1&amp;"!$C$62:$AG$62",TRUE),INDIRECT(CD$1&amp;"!$C$19:$AG$19",TRUE),$A2)+SUMIFS(INDIRECT(CD$1&amp;"!$C$63:$AG$63",TRUE),INDIRECT(CD$1&amp;"!$C$23:$AG$23",TRUE),$A2)+SUMIFS(INDIRECT(CD$1&amp;"!$C$64:$AG$64",TRUE),INDIRECT(CD$1&amp;"!$C$27:$AG$27",TRUE),$A2)+SUMIFS(INDIRECT(CD$1&amp;"!$C$65:$AG$65",TRUE),INDIRECT(CD$1&amp;"!$C$31:$AG$31",TRUE),$A2)+SUMIFS(INDIRECT(CD$1&amp;"!$C$66:$AG$66",TRUE),INDIRECT(CD$1&amp;"!$C$35:$AG$35",TRUE),$A2),"")</f>
        <v>0</v>
      </c>
      <c r="CJ2" s="94">
        <f ca="1">IF(CD2&lt;&gt;"",SUMIFS(INDIRECT(CD$1&amp;"!$C$74:$AG$74",TRUE),INDIRECT(CD$1&amp;"!$C$19:$AG$19",TRUE),$A2)+SUMIFS(INDIRECT(CD$1&amp;"!$C$75:$AG$75",TRUE),INDIRECT(CD$1&amp;"!$C$23:$AG$23",TRUE),$A2)+SUMIFS(INDIRECT(CD$1&amp;"!$C$76:$AG$76",TRUE),INDIRECT(CD$1&amp;"!$C$27:$AG$27",TRUE),$A2)+SUMIFS(INDIRECT(CD$1&amp;"!$C$77:$AG$77",TRUE),INDIRECT(CD$1&amp;"!$C$31:$AG$31",TRUE),$A2)+SUMIFS(INDIRECT(CD$1&amp;"!$C$78:$AG$78",TRUE),INDIRECT(CD$1&amp;"!$C$35:$AG$35",TRUE),$A2),"")</f>
        <v>0</v>
      </c>
    </row>
    <row r="3" spans="1:88" s="50" customFormat="1" x14ac:dyDescent="0.25">
      <c r="A3" s="50" t="str">
        <f>IF(Einstellungen!F3&lt;&gt;"",Einstellungen!F3,"")</f>
        <v/>
      </c>
      <c r="B3" s="57" t="str">
        <f ca="1">IF(A3&lt;&gt;"",Einstellungen!G3-COUNTIF(INDIRECT(E$1&amp;"!$C$49:$AG$59",TRUE),A3)-COUNTIF(INDIRECT(L$1&amp;"!$C$49:$AG$59",TRUE),A3)-COUNTIF(INDIRECT(S$1&amp;"!$C$49:$AG$59",TRUE),A3)-COUNTIF(INDIRECT(Z$1&amp;"!$C$49:$AG$59",TRUE),A3)-COUNTIF(INDIRECT(AG$1&amp;"!$C$49:$AG$59",TRUE),A3)-COUNTIF(INDIRECT(AN$1&amp;"!$C$49:$AG$59",TRUE),A3)-COUNTIF(INDIRECT(AU$1&amp;"!$C$49:$AG$59",TRUE),A3)-COUNTIF(INDIRECT(BB$1&amp;"!$C$49:$AG$59",TRUE),A3)-COUNTIF(INDIRECT(BI$1&amp;"!$C$49:$AG$59",TRUE),A3)-COUNTIF(INDIRECT(BP$1&amp;"!$C$49:$AG$59",TRUE),A3)-COUNTIF(INDIRECT(BW$1&amp;"!$C$49:$AG$59",TRUE),A3)-COUNTIF(INDIRECT(CD$1&amp;"!$C$49:$AG$59",TRUE),A3),"")</f>
        <v/>
      </c>
      <c r="D3" s="52"/>
      <c r="E3" s="95" t="str">
        <f ca="1">IF($A3&lt;&gt;"",SUMIFS(INDIRECT(E$1&amp;"!$C$22:$AG$22",TRUE),INDIRECT(E$1&amp;"!$C$19:$AG$19",TRUE),$A3)+SUMIFS(INDIRECT(E$1&amp;"!$C$26:$AG$26",TRUE),INDIRECT(E$1&amp;"!$C$23:$AG$23",TRUE),$A3)+SUMIFS(INDIRECT(E$1&amp;"!$C$30:$AG$30",TRUE),INDIRECT(E$1&amp;"!$C$27:$AG$27",TRUE),$A3)+SUMIFS(INDIRECT(E$1&amp;"!$C$34:$AG$34",TRUE),INDIRECT(E$1&amp;"!$C$31:$AG$31",TRUE),$A3)+SUMIFS(INDIRECT(E$1&amp;"!$C$38:$AG$38",TRUE),INDIRECT(E$1&amp;"!$C$35:$AG$35",TRUE),$A3)+(COUNTIFS(INDIRECT(E$1&amp;"!$C$49:$AG$59",TRUE),$A3)*ROUND(Einstellungen!$H3/30.44,2))+SUMIFS(INDIRECT(E$1&amp;"!$C$42:$AG$42"),INDIRECT(E$1&amp;"!$C$41:$AG$41"),$A3)+SUMIFS(INDIRECT(E$1&amp;"!$C$44:$AG$44"),INDIRECT(E$1&amp;"!$C$43:$AG$43"),$A3)+SUMIFS(INDIRECT(E$1&amp;"!$C$46:$AG$46"),INDIRECT(E$1&amp;"!$C$45:$AG$45"),$A3),"")</f>
        <v/>
      </c>
      <c r="F3" s="95" t="str">
        <f>IF($A3&lt;&gt;"",Einstellungen!$H3,"")</f>
        <v/>
      </c>
      <c r="G3" s="95"/>
      <c r="H3" s="96" t="str">
        <f t="shared" ca="1" si="0"/>
        <v/>
      </c>
      <c r="I3" s="96" t="str">
        <f t="shared" ref="I3:I13" ca="1" si="12">IF(D3&lt;&gt;"",H3+D3,H3)</f>
        <v/>
      </c>
      <c r="J3" s="95" t="str">
        <f t="shared" ref="J3:J9" ca="1" si="13">IF(E3&lt;&gt;"",SUMIFS(INDIRECT(E$1&amp;"!$C$62:$AG$62",TRUE),INDIRECT(E$1&amp;"!$C$19:$AG$19",TRUE),$A3)+SUMIFS(INDIRECT(E$1&amp;"!$C$63:$AG$63",TRUE),INDIRECT(E$1&amp;"!$C$23:$AG$23",TRUE),$A3)+SUMIFS(INDIRECT(E$1&amp;"!$C$64:$AG$64",TRUE),INDIRECT(E$1&amp;"!$C$27:$AG$27",TRUE),$A3)+SUMIFS(INDIRECT(E$1&amp;"!$C$65:$AG$65",TRUE),INDIRECT(E$1&amp;"!$C$31:$AG$31",TRUE),$A3)+SUMIFS(INDIRECT(E$1&amp;"!$C$66:$AG$66",TRUE),INDIRECT(E$1&amp;"!$C$35:$AG$35",TRUE),$A3),"")</f>
        <v/>
      </c>
      <c r="K3" s="97" t="str">
        <f t="shared" ref="K3:K10" ca="1" si="14">IF(E3&lt;&gt;"",SUMIFS(INDIRECT(E$1&amp;"!$C$74:$AG$74",TRUE),INDIRECT(E$1&amp;"!$C$19:$AG$19",TRUE),$A3)+SUMIFS(INDIRECT(E$1&amp;"!$C$75:$AG$75",TRUE),INDIRECT(E$1&amp;"!$C$23:$AG$23",TRUE),$A3)+SUMIFS(INDIRECT(E$1&amp;"!$C$76:$AG$76",TRUE),INDIRECT(E$1&amp;"!$C$27:$AG$27",TRUE),$A3)+SUMIFS(INDIRECT(E$1&amp;"!$C$77:$AG$77",TRUE),INDIRECT(E$1&amp;"!$C$31:$AG$31",TRUE),$A3)+SUMIFS(INDIRECT(E$1&amp;"!$C$78:$AG$78",TRUE),INDIRECT(E$1&amp;"!$C$35:$AG$35",TRUE),$A3),"")</f>
        <v/>
      </c>
      <c r="L3" s="95" t="str">
        <f ca="1">IF($A3&lt;&gt;"",SUMIFS(INDIRECT(L$1&amp;"!$C$22:$AG$22",TRUE),INDIRECT(L$1&amp;"!$C$19:$AG$19",TRUE),$A3)+SUMIFS(INDIRECT(L$1&amp;"!$C$26:$AG$26",TRUE),INDIRECT(L$1&amp;"!$C$23:$AG$23",TRUE),$A3)+SUMIFS(INDIRECT(L$1&amp;"!$C$30:$AG$30",TRUE),INDIRECT(L$1&amp;"!$C$27:$AG$27",TRUE),$A3)+SUMIFS(INDIRECT(L$1&amp;"!$C$34:$AG$34",TRUE),INDIRECT(L$1&amp;"!$C$31:$AG$31",TRUE),$A3)+SUMIFS(INDIRECT(L$1&amp;"!$C$38:$AG$38",TRUE),INDIRECT(L$1&amp;"!$C$35:$AG$35",TRUE),$A3)+(COUNTIFS(INDIRECT(L$1&amp;"!$C$49:$AG$59",TRUE),$A3)*ROUND(Einstellungen!$H3/30.44,2))+SUMIFS(INDIRECT(L$1&amp;"!$C$42:$AG$42"),INDIRECT(L$1&amp;"!$C$41:$AG$41"),$A3)+SUMIFS(INDIRECT(L$1&amp;"!$C$44:$AG$44"),INDIRECT(L$1&amp;"!$C$43:$AG$43"),$A3)+SUMIFS(INDIRECT(L$1&amp;"!$C$46:$AG$46"),INDIRECT(L$1&amp;"!$C$45:$AG$45"),$A3),"")</f>
        <v/>
      </c>
      <c r="M3" s="95" t="str">
        <f>IF($A3&lt;&gt;"",Einstellungen!$H3,"")</f>
        <v/>
      </c>
      <c r="N3" s="95"/>
      <c r="O3" s="96" t="str">
        <f t="shared" ca="1" si="1"/>
        <v/>
      </c>
      <c r="P3" s="96" t="str">
        <f t="shared" ref="P3:P13" ca="1" si="15">IF(I3&lt;&gt;"",O3+I3,O3)</f>
        <v/>
      </c>
      <c r="Q3" s="95" t="str">
        <f t="shared" ref="Q3:Q10" ca="1" si="16">IF(L3&lt;&gt;"",SUMIFS(INDIRECT(L$1&amp;"!$C$62:$AG$62",TRUE),INDIRECT(L$1&amp;"!$C$19:$AG$19",TRUE),$A3)+SUMIFS(INDIRECT(L$1&amp;"!$C$63:$AG$63",TRUE),INDIRECT(L$1&amp;"!$C$23:$AG$23",TRUE),$A3)+SUMIFS(INDIRECT(L$1&amp;"!$C$64:$AG$64",TRUE),INDIRECT(L$1&amp;"!$C$27:$AG$27",TRUE),$A3)+SUMIFS(INDIRECT(L$1&amp;"!$C$65:$AG$65",TRUE),INDIRECT(L$1&amp;"!$C$31:$AG$31",TRUE),$A3)+SUMIFS(INDIRECT(L$1&amp;"!$C$66:$AG$66",TRUE),INDIRECT(L$1&amp;"!$C$35:$AG$35",TRUE),$A3),"")</f>
        <v/>
      </c>
      <c r="R3" s="97" t="str">
        <f t="shared" ref="R3:R10" ca="1" si="17">IF(L3&lt;&gt;"",SUMIFS(INDIRECT(L$1&amp;"!$C$74:$AG$74",TRUE),INDIRECT(L$1&amp;"!$C$19:$AG$19",TRUE),$A3)+SUMIFS(INDIRECT(L$1&amp;"!$C$75:$AG$75",TRUE),INDIRECT(L$1&amp;"!$C$23:$AG$23",TRUE),$A3)+SUMIFS(INDIRECT(L$1&amp;"!$C$76:$AG$76",TRUE),INDIRECT(L$1&amp;"!$C$27:$AG$27",TRUE),$A3)+SUMIFS(INDIRECT(L$1&amp;"!$C$77:$AG$77",TRUE),INDIRECT(L$1&amp;"!$C$31:$AG$31",TRUE),$A3)+SUMIFS(INDIRECT(L$1&amp;"!$C$78:$AG$78",TRUE),INDIRECT(L$1&amp;"!$C$35:$AG$35",TRUE),$A3),"")</f>
        <v/>
      </c>
      <c r="S3" s="95" t="str">
        <f ca="1">IF($A3&lt;&gt;"",SUMIFS(INDIRECT(S$1&amp;"!$C$22:$AG$22",TRUE),INDIRECT(S$1&amp;"!$C$19:$AG$19",TRUE),$A3)+SUMIFS(INDIRECT(S$1&amp;"!$C$26:$AG$26",TRUE),INDIRECT(S$1&amp;"!$C$23:$AG$23",TRUE),$A3)+SUMIFS(INDIRECT(S$1&amp;"!$C$30:$AG$30",TRUE),INDIRECT(S$1&amp;"!$C$27:$AG$27",TRUE),$A3)+SUMIFS(INDIRECT(S$1&amp;"!$C$34:$AG$34",TRUE),INDIRECT(S$1&amp;"!$C$31:$AG$31",TRUE),$A3)+SUMIFS(INDIRECT(S$1&amp;"!$C$38:$AG$38",TRUE),INDIRECT(S$1&amp;"!$C$35:$AG$35",TRUE),$A3)+(COUNTIFS(INDIRECT(S$1&amp;"!$C$49:$AG$59",TRUE),$A3)*ROUND(Einstellungen!$H3/30.44,2))+SUMIFS(INDIRECT(S$1&amp;"!$C$42:$AG$42"),INDIRECT(S$1&amp;"!$C$41:$AG$41"),$A3)+SUMIFS(INDIRECT(S$1&amp;"!$C$44:$AG$44"),INDIRECT(S$1&amp;"!$C$43:$AG$43"),$A3)+SUMIFS(INDIRECT(S$1&amp;"!$C$46:$AG$46"),INDIRECT(S$1&amp;"!$C$45:$AG$45"),$A3),"")</f>
        <v/>
      </c>
      <c r="T3" s="95" t="str">
        <f>IF($A3&lt;&gt;"",Einstellungen!$H3,"")</f>
        <v/>
      </c>
      <c r="U3" s="95"/>
      <c r="V3" s="96" t="str">
        <f t="shared" ca="1" si="2"/>
        <v/>
      </c>
      <c r="W3" s="96" t="str">
        <f t="shared" ref="W3:W13" ca="1" si="18">IF(P3&lt;&gt;"",V3+P3,V3)</f>
        <v/>
      </c>
      <c r="X3" s="95" t="str">
        <f t="shared" ref="X3:X10" ca="1" si="19">IF(S3&lt;&gt;"",SUMIFS(INDIRECT(S$1&amp;"!$C$62:$AG$62",TRUE),INDIRECT(S$1&amp;"!$C$19:$AG$19",TRUE),$A3)+SUMIFS(INDIRECT(S$1&amp;"!$C$63:$AG$63",TRUE),INDIRECT(S$1&amp;"!$C$23:$AG$23",TRUE),$A3)+SUMIFS(INDIRECT(S$1&amp;"!$C$64:$AG$64",TRUE),INDIRECT(S$1&amp;"!$C$27:$AG$27",TRUE),$A3)+SUMIFS(INDIRECT(S$1&amp;"!$C$65:$AG$65",TRUE),INDIRECT(S$1&amp;"!$C$31:$AG$31",TRUE),$A3)+SUMIFS(INDIRECT(S$1&amp;"!$C$66:$AG$66",TRUE),INDIRECT(S$1&amp;"!$C$35:$AG$35",TRUE),$A3),"")</f>
        <v/>
      </c>
      <c r="Y3" s="97" t="str">
        <f t="shared" ref="Y3:Y10" ca="1" si="20">IF(S3&lt;&gt;"",SUMIFS(INDIRECT(S$1&amp;"!$C$74:$AG$74",TRUE),INDIRECT(S$1&amp;"!$C$19:$AG$19",TRUE),$A3)+SUMIFS(INDIRECT(S$1&amp;"!$C$75:$AG$75",TRUE),INDIRECT(S$1&amp;"!$C$23:$AG$23",TRUE),$A3)+SUMIFS(INDIRECT(S$1&amp;"!$C$76:$AG$76",TRUE),INDIRECT(S$1&amp;"!$C$27:$AG$27",TRUE),$A3)+SUMIFS(INDIRECT(S$1&amp;"!$C$77:$AG$77",TRUE),INDIRECT(S$1&amp;"!$C$31:$AG$31",TRUE),$A3)+SUMIFS(INDIRECT(S$1&amp;"!$C$78:$AG$78",TRUE),INDIRECT(S$1&amp;"!$C$35:$AG$35",TRUE),$A3),"")</f>
        <v/>
      </c>
      <c r="Z3" s="95" t="str">
        <f ca="1">IF($A3&lt;&gt;"",SUMIFS(INDIRECT(Z$1&amp;"!$C$22:$AG$22",TRUE),INDIRECT(Z$1&amp;"!$C$19:$AG$19",TRUE),$A3)+SUMIFS(INDIRECT(Z$1&amp;"!$C$26:$AG$26",TRUE),INDIRECT(Z$1&amp;"!$C$23:$AG$23",TRUE),$A3)+SUMIFS(INDIRECT(Z$1&amp;"!$C$30:$AG$30",TRUE),INDIRECT(Z$1&amp;"!$C$27:$AG$27",TRUE),$A3)+SUMIFS(INDIRECT(Z$1&amp;"!$C$34:$AG$34",TRUE),INDIRECT(Z$1&amp;"!$C$31:$AG$31",TRUE),$A3)+SUMIFS(INDIRECT(Z$1&amp;"!$C$38:$AG$38",TRUE),INDIRECT(S$1&amp;"!$C$35:$AG$35",TRUE),$A3)+(COUNTIFS(INDIRECT(Z$1&amp;"!$C$49:$AG$59",TRUE),$A3)*ROUND(Einstellungen!$H3/30.44,2))+SUMIFS(INDIRECT(Z$1&amp;"!$C$42:$AG$42"),INDIRECT(S$1&amp;"!$C$41:$AG$41"),$A3)+SUMIFS(INDIRECT(Z$1&amp;"!$C$44:$AG$44"),INDIRECT(Z$1&amp;"!$C$43:$AG$43"),$A3)+SUMIFS(INDIRECT(Z$1&amp;"!$C$46:$AG$46"),INDIRECT(Z$1&amp;"!$C$45:$AG$45"),$A3),"")</f>
        <v/>
      </c>
      <c r="AA3" s="95" t="str">
        <f>IF($A3&lt;&gt;"",Einstellungen!$H3,"")</f>
        <v/>
      </c>
      <c r="AB3" s="95"/>
      <c r="AC3" s="96" t="str">
        <f t="shared" ca="1" si="3"/>
        <v/>
      </c>
      <c r="AD3" s="96" t="str">
        <f t="shared" ref="AD3:AD13" ca="1" si="21">IF(W3&lt;&gt;"",AC3+W3,AC3)</f>
        <v/>
      </c>
      <c r="AE3" s="95" t="str">
        <f t="shared" ref="AE3:AE10" ca="1" si="22">IF(Z3&lt;&gt;"",SUMIFS(INDIRECT(Z$1&amp;"!$C$62:$AG$62",TRUE),INDIRECT(Z$1&amp;"!$C$19:$AG$19",TRUE),$A3)+SUMIFS(INDIRECT(Z$1&amp;"!$C$63:$AG$63",TRUE),INDIRECT(Z$1&amp;"!$C$23:$AG$23",TRUE),$A3)+SUMIFS(INDIRECT(Z$1&amp;"!$C$64:$AG$64",TRUE),INDIRECT(Z$1&amp;"!$C$27:$AG$27",TRUE),$A3)+SUMIFS(INDIRECT(Z$1&amp;"!$C$65:$AG$65",TRUE),INDIRECT(Z$1&amp;"!$C$31:$AG$31",TRUE),$A3)+SUMIFS(INDIRECT(Z$1&amp;"!$C$66:$AG$66",TRUE),INDIRECT(Z$1&amp;"!$C$35:$AG$35",TRUE),$A3),"")</f>
        <v/>
      </c>
      <c r="AF3" s="97" t="str">
        <f t="shared" ref="AF3:AF10" ca="1" si="23">IF(Z3&lt;&gt;"",SUMIFS(INDIRECT(Z$1&amp;"!$C$74:$AG$74",TRUE),INDIRECT(Z$1&amp;"!$C$19:$AG$19",TRUE),$A3)+SUMIFS(INDIRECT(Z$1&amp;"!$C$75:$AG$75",TRUE),INDIRECT(Z$1&amp;"!$C$23:$AG$23",TRUE),$A3)+SUMIFS(INDIRECT(Z$1&amp;"!$C$76:$AG$76",TRUE),INDIRECT(Z$1&amp;"!$C$27:$AG$27",TRUE),$A3)+SUMIFS(INDIRECT(Z$1&amp;"!$C$77:$AG$77",TRUE),INDIRECT(Z$1&amp;"!$C$31:$AG$31",TRUE),$A3)+SUMIFS(INDIRECT(Z$1&amp;"!$C$78:$AG$78",TRUE),INDIRECT(Z$1&amp;"!$C$35:$AG$35",TRUE),$A3),"")</f>
        <v/>
      </c>
      <c r="AG3" s="95" t="str">
        <f ca="1">IF($A3&lt;&gt;"",SUMIFS(INDIRECT(AG$1&amp;"!$C$22:$AG$22",TRUE),INDIRECT(AG$1&amp;"!$C$19:$AG$19",TRUE),$A3)+SUMIFS(INDIRECT(AG$1&amp;"!$C$26:$AG$26",TRUE),INDIRECT(AG$1&amp;"!$C$23:$AG$23",TRUE),$A3)+SUMIFS(INDIRECT(AG$1&amp;"!$C$30:$AG$30",TRUE),INDIRECT(AG$1&amp;"!$C$27:$AG$27",TRUE),$A3)+SUMIFS(INDIRECT(AG$1&amp;"!$C$34:$AG$34",TRUE),INDIRECT(AG$1&amp;"!$C$31:$AG$31",TRUE),$A3)+SUMIFS(INDIRECT(AG$1&amp;"!$C$38:$AG$38",TRUE),INDIRECT(AG$1&amp;"!$C$35:$AG$35",TRUE),$A3)+(COUNTIFS(INDIRECT(AG$1&amp;"!$C$49:$AG$59",TRUE),$A3)*ROUND(Einstellungen!$H3/30.44,2))+SUMIFS(INDIRECT(AG$1&amp;"!$C$42:$AG$42"),INDIRECT(AG$1&amp;"!$C$41:$AG$41"),$A3)+SUMIFS(INDIRECT(AG$1&amp;"!$C$44:$AG$44"),INDIRECT(AG$1&amp;"!$C$43:$AG$43"),$A3)+SUMIFS(INDIRECT(AG$1&amp;"!$C$46:$AG$46"),INDIRECT(AG$1&amp;"!$C$45:$AG$45"),$A3),"")</f>
        <v/>
      </c>
      <c r="AH3" s="95" t="str">
        <f>IF($A3&lt;&gt;"",Einstellungen!$H3,"")</f>
        <v/>
      </c>
      <c r="AI3" s="95"/>
      <c r="AJ3" s="96" t="str">
        <f t="shared" ca="1" si="4"/>
        <v/>
      </c>
      <c r="AK3" s="96" t="str">
        <f t="shared" ref="AK3:AK13" ca="1" si="24">IF(AD3&lt;&gt;"",AJ3+AD3,AJ3)</f>
        <v/>
      </c>
      <c r="AL3" s="95" t="str">
        <f t="shared" ref="AL3:AL10" ca="1" si="25">IF(AG3&lt;&gt;"",SUMIFS(INDIRECT(AG$1&amp;"!$C$62:$AG$62",TRUE),INDIRECT(AG$1&amp;"!$C$19:$AG$19",TRUE),$A3)+SUMIFS(INDIRECT(AG$1&amp;"!$C$63:$AG$63",TRUE),INDIRECT(AG$1&amp;"!$C$23:$AG$23",TRUE),$A3)+SUMIFS(INDIRECT(AG$1&amp;"!$C$64:$AG$64",TRUE),INDIRECT(AG$1&amp;"!$C$27:$AG$27",TRUE),$A3)+SUMIFS(INDIRECT(AG$1&amp;"!$C$65:$AG$65",TRUE),INDIRECT(AG$1&amp;"!$C$31:$AG$31",TRUE),$A3)+SUMIFS(INDIRECT(AG$1&amp;"!$C$66:$AG$66",TRUE),INDIRECT(AG$1&amp;"!$C$35:$AG$35",TRUE),$A3),"")</f>
        <v/>
      </c>
      <c r="AM3" s="97" t="str">
        <f t="shared" ref="AM3:AM10" ca="1" si="26">IF(AG3&lt;&gt;"",SUMIFS(INDIRECT(AG$1&amp;"!$C$74:$AG$74",TRUE),INDIRECT(AG$1&amp;"!$C$19:$AG$19",TRUE),$A3)+SUMIFS(INDIRECT(AG$1&amp;"!$C$75:$AG$75",TRUE),INDIRECT(AG$1&amp;"!$C$23:$AG$23",TRUE),$A3)+SUMIFS(INDIRECT(AG$1&amp;"!$C$76:$AG$76",TRUE),INDIRECT(AG$1&amp;"!$C$27:$AG$27",TRUE),$A3)+SUMIFS(INDIRECT(AG$1&amp;"!$C$77:$AG$77",TRUE),INDIRECT(AG$1&amp;"!$C$31:$AG$31",TRUE),$A3)+SUMIFS(INDIRECT(AG$1&amp;"!$C$78:$AG$78",TRUE),INDIRECT(AG$1&amp;"!$C$35:$AG$35",TRUE),$A3),"")</f>
        <v/>
      </c>
      <c r="AN3" s="95" t="str">
        <f ca="1">IF($A3&lt;&gt;"",SUMIFS(INDIRECT(AN$1&amp;"!$C$22:$AG$22",TRUE),INDIRECT(AN$1&amp;"!$C$19:$AG$19",TRUE),$A3)+SUMIFS(INDIRECT(AN$1&amp;"!$C$26:$AG$26",TRUE),INDIRECT(AN$1&amp;"!$C$23:$AG$23",TRUE),$A3)+SUMIFS(INDIRECT(AN$1&amp;"!$C$30:$AG$30",TRUE),INDIRECT(AN$1&amp;"!$C$27:$AG$27",TRUE),$A3)+SUMIFS(INDIRECT(AN$1&amp;"!$C$34:$AG$34",TRUE),INDIRECT(AN$1&amp;"!$C$31:$AG$31",TRUE),$A3)+SUMIFS(INDIRECT(AN$1&amp;"!$C$38:$AG$38",TRUE),INDIRECT(AN$1&amp;"!$C$35:$AG$35",TRUE),$A3)+(COUNTIFS(INDIRECT(AN$1&amp;"!$C$49:$AG$59",TRUE),$A3)*ROUND(Einstellungen!$H3/30.44,2))+SUMIFS(INDIRECT(AN$1&amp;"!$C$42:$AG$42"),INDIRECT(AN$1&amp;"!$C$41:$AG$41"),$A3)+SUMIFS(INDIRECT(AN$1&amp;"!$C$44:$AG$44"),INDIRECT(AN$1&amp;"!$C$43:$AG$43"),$A3)+SUMIFS(INDIRECT(AN$1&amp;"!$C$46:$AG$46"),INDIRECT(AN$1&amp;"!$C$45:$AG$45"),$A3),"")</f>
        <v/>
      </c>
      <c r="AO3" s="95" t="str">
        <f>IF($A3&lt;&gt;"",Einstellungen!$H3,"")</f>
        <v/>
      </c>
      <c r="AP3" s="95"/>
      <c r="AQ3" s="96" t="str">
        <f t="shared" ca="1" si="5"/>
        <v/>
      </c>
      <c r="AR3" s="96" t="str">
        <f t="shared" ref="AR3:AR13" ca="1" si="27">IF(AK3&lt;&gt;"",AQ3+AK3,AQ3)</f>
        <v/>
      </c>
      <c r="AS3" s="95" t="str">
        <f t="shared" ref="AS3:AS10" ca="1" si="28">IF(AN3&lt;&gt;"",SUMIFS(INDIRECT(AN$1&amp;"!$C$62:$AG$62",TRUE),INDIRECT(AN$1&amp;"!$C$19:$AG$19",TRUE),$A3)+SUMIFS(INDIRECT(AN$1&amp;"!$C$63:$AG$63",TRUE),INDIRECT(AN$1&amp;"!$C$23:$AG$23",TRUE),$A3)+SUMIFS(INDIRECT(AN$1&amp;"!$C$64:$AG$64",TRUE),INDIRECT(AN$1&amp;"!$C$27:$AG$27",TRUE),$A3)+SUMIFS(INDIRECT(AN$1&amp;"!$C$65:$AG$65",TRUE),INDIRECT(AN$1&amp;"!$C$31:$AG$31",TRUE),$A3)+SUMIFS(INDIRECT(AN$1&amp;"!$C$66:$AG$66",TRUE),INDIRECT(AN$1&amp;"!$C$35:$AG$35",TRUE),$A3),"")</f>
        <v/>
      </c>
      <c r="AT3" s="97" t="str">
        <f t="shared" ref="AT3:AT10" ca="1" si="29">IF(AN3&lt;&gt;"",SUMIFS(INDIRECT(AN$1&amp;"!$C$74:$AG$74",TRUE),INDIRECT(AN$1&amp;"!$C$19:$AG$19",TRUE),$A3)+SUMIFS(INDIRECT(AN$1&amp;"!$C$75:$AG$75",TRUE),INDIRECT(AN$1&amp;"!$C$23:$AG$23",TRUE),$A3)+SUMIFS(INDIRECT(AN$1&amp;"!$C$76:$AG$76",TRUE),INDIRECT(AN$1&amp;"!$C$27:$AG$27",TRUE),$A3)+SUMIFS(INDIRECT(AN$1&amp;"!$C$77:$AG$77",TRUE),INDIRECT(AN$1&amp;"!$C$31:$AG$31",TRUE),$A3)+SUMIFS(INDIRECT(AN$1&amp;"!$C$78:$AG$78",TRUE),INDIRECT(AN$1&amp;"!$C$35:$AG$35",TRUE),$A3),"")</f>
        <v/>
      </c>
      <c r="AU3" s="95" t="str">
        <f ca="1">IF($A3&lt;&gt;"",SUMIFS(INDIRECT(AU$1&amp;"!$C$22:$AG$22",TRUE),INDIRECT(AU$1&amp;"!$C$19:$AG$19",TRUE),$A3)+SUMIFS(INDIRECT(AU$1&amp;"!$C$26:$AG$26",TRUE),INDIRECT(AU$1&amp;"!$C$23:$AG$23",TRUE),$A3)+SUMIFS(INDIRECT(AU$1&amp;"!$C$30:$AG$30",TRUE),INDIRECT(AU$1&amp;"!$C$27:$AG$27",TRUE),$A3)+SUMIFS(INDIRECT(AU$1&amp;"!$C$34:$AG$34",TRUE),INDIRECT(AU$1&amp;"!$C$31:$AG$31",TRUE),$A3)+SUMIFS(INDIRECT(AU$1&amp;"!$C$38:$AG$38",TRUE),INDIRECT(AU$1&amp;"!$C$35:$AG$35",TRUE),$A3)+(COUNTIFS(INDIRECT(AU$1&amp;"!$C$49:$AG$59",TRUE),$A3)*ROUND(Einstellungen!$H3/30.44,2))+SUMIFS(INDIRECT(AU$1&amp;"!$C$42:$AG$42"),INDIRECT(AU$1&amp;"!$C$41:$AG$41"),$A3)+SUMIFS(INDIRECT(AU$1&amp;"!$C$44:$AG$44"),INDIRECT(AU$1&amp;"!$C$43:$AG$43"),$A3)+SUMIFS(INDIRECT(AU$1&amp;"!$C$46:$AG$46"),INDIRECT(AU$1&amp;"!$C$45:$AG$45"),$A3),"")</f>
        <v/>
      </c>
      <c r="AV3" s="95" t="str">
        <f>IF($A3&lt;&gt;"",Einstellungen!$H3,"")</f>
        <v/>
      </c>
      <c r="AW3" s="95"/>
      <c r="AX3" s="96" t="str">
        <f t="shared" ca="1" si="6"/>
        <v/>
      </c>
      <c r="AY3" s="96" t="str">
        <f t="shared" ref="AY3:AY13" ca="1" si="30">IF(AR3&lt;&gt;"",AX3+AR3,AX3)</f>
        <v/>
      </c>
      <c r="AZ3" s="95" t="str">
        <f t="shared" ref="AZ3:AZ10" ca="1" si="31">IF(AU3&lt;&gt;"",SUMIFS(INDIRECT(AU$1&amp;"!$C$62:$AG$62",TRUE),INDIRECT(AU$1&amp;"!$C$19:$AG$19",TRUE),$A3)+SUMIFS(INDIRECT(AU$1&amp;"!$C$63:$AG$63",TRUE),INDIRECT(AU$1&amp;"!$C$23:$AG$23",TRUE),$A3)+SUMIFS(INDIRECT(AU$1&amp;"!$C$64:$AG$64",TRUE),INDIRECT(AU$1&amp;"!$C$27:$AG$27",TRUE),$A3)+SUMIFS(INDIRECT(AU$1&amp;"!$C$65:$AG$65",TRUE),INDIRECT(AU$1&amp;"!$C$31:$AG$31",TRUE),$A3)+SUMIFS(INDIRECT(AU$1&amp;"!$C$66:$AG$66",TRUE),INDIRECT(AU$1&amp;"!$C$35:$AG$35",TRUE),$A3),"")</f>
        <v/>
      </c>
      <c r="BA3" s="97" t="str">
        <f t="shared" ref="BA3:BA10" ca="1" si="32">IF(AU3&lt;&gt;"",SUMIFS(INDIRECT(AU$1&amp;"!$C$74:$AG$74",TRUE),INDIRECT(AU$1&amp;"!$C$19:$AG$19",TRUE),$A3)+SUMIFS(INDIRECT(AU$1&amp;"!$C$75:$AG$75",TRUE),INDIRECT(AU$1&amp;"!$C$23:$AG$23",TRUE),$A3)+SUMIFS(INDIRECT(AU$1&amp;"!$C$76:$AG$76",TRUE),INDIRECT(AU$1&amp;"!$C$27:$AG$27",TRUE),$A3)+SUMIFS(INDIRECT(AU$1&amp;"!$C$77:$AG$77",TRUE),INDIRECT(AU$1&amp;"!$C$31:$AG$31",TRUE),$A3)+SUMIFS(INDIRECT(AU$1&amp;"!$C$78:$AG$78",TRUE),INDIRECT(AU$1&amp;"!$C$35:$AG$35",TRUE),$A3),"")</f>
        <v/>
      </c>
      <c r="BB3" s="95" t="str">
        <f ca="1">IF($A3&lt;&gt;"",SUMIFS(INDIRECT(BB$1&amp;"!$C$22:$AG$22",TRUE),INDIRECT(BB$1&amp;"!$C$19:$AG$19",TRUE),$A3)+SUMIFS(INDIRECT(BB$1&amp;"!$C$26:$AG$26",TRUE),INDIRECT(BB$1&amp;"!$C$23:$AG$23",TRUE),$A3)+SUMIFS(INDIRECT(BB$1&amp;"!$C$30:$AG$30",TRUE),INDIRECT(BB$1&amp;"!$C$27:$AG$27",TRUE),$A3)+SUMIFS(INDIRECT(BB$1&amp;"!$C$34:$AG$34",TRUE),INDIRECT(BB$1&amp;"!$C$31:$AG$31",TRUE),$A3)+SUMIFS(INDIRECT(BB$1&amp;"!$C$38:$AG$38",TRUE),INDIRECT(BB$1&amp;"!$C$35:$AG$35",TRUE),$A3)+(COUNTIFS(INDIRECT(BB$1&amp;"!$C$49:$AG$59",TRUE),$A3)*ROUND(Einstellungen!$H3/30.44,2))+SUMIFS(INDIRECT(BB$1&amp;"!$C$42:$AG$42"),INDIRECT(BB$1&amp;"!$C$41:$AG$41"),$A3)+SUMIFS(INDIRECT(BB$1&amp;"!$C$44:$AG$44"),INDIRECT(BB$1&amp;"!$C$43:$AG$43"),$A3)+SUMIFS(INDIRECT(BB$1&amp;"!$C$46:$AG$46"),INDIRECT(BB$1&amp;"!$C$45:$AG$45"),$A3),"")</f>
        <v/>
      </c>
      <c r="BC3" s="95" t="str">
        <f>IF($A3&lt;&gt;"",Einstellungen!$H3,"")</f>
        <v/>
      </c>
      <c r="BD3" s="95"/>
      <c r="BE3" s="96" t="str">
        <f t="shared" ca="1" si="7"/>
        <v/>
      </c>
      <c r="BF3" s="96" t="str">
        <f t="shared" ref="BF3:BF13" ca="1" si="33">IF(AY3&lt;&gt;"",BE3+AY3,BE3)</f>
        <v/>
      </c>
      <c r="BG3" s="95" t="str">
        <f t="shared" ref="BG3:BG10" ca="1" si="34">IF(BB3&lt;&gt;"",SUMIFS(INDIRECT(BB$1&amp;"!$C$62:$AG$62",TRUE),INDIRECT(BB$1&amp;"!$C$19:$AG$19",TRUE),$A3)+SUMIFS(INDIRECT(BB$1&amp;"!$C$63:$AG$63",TRUE),INDIRECT(BB$1&amp;"!$C$23:$AG$23",TRUE),$A3)+SUMIFS(INDIRECT(BB$1&amp;"!$C$64:$AG$64",TRUE),INDIRECT(BB$1&amp;"!$C$27:$AG$27",TRUE),$A3)+SUMIFS(INDIRECT(BB$1&amp;"!$C$65:$AG$65",TRUE),INDIRECT(BB$1&amp;"!$C$31:$AG$31",TRUE),$A3)+SUMIFS(INDIRECT(BB$1&amp;"!$C$66:$AG$66",TRUE),INDIRECT(BB$1&amp;"!$C$35:$AG$35",TRUE),$A3),"")</f>
        <v/>
      </c>
      <c r="BH3" s="97" t="str">
        <f t="shared" ref="BH3:BH10" ca="1" si="35">IF(BB3&lt;&gt;"",SUMIFS(INDIRECT(BB$1&amp;"!$C$74:$AG$74",TRUE),INDIRECT(BB$1&amp;"!$C$19:$AG$19",TRUE),$A3)+SUMIFS(INDIRECT(BB$1&amp;"!$C$75:$AG$75",TRUE),INDIRECT(BB$1&amp;"!$C$23:$AG$23",TRUE),$A3)+SUMIFS(INDIRECT(BB$1&amp;"!$C$76:$AG$76",TRUE),INDIRECT(BB$1&amp;"!$C$27:$AG$27",TRUE),$A3)+SUMIFS(INDIRECT(BB$1&amp;"!$C$77:$AG$77",TRUE),INDIRECT(BB$1&amp;"!$C$31:$AG$31",TRUE),$A3)+SUMIFS(INDIRECT(BB$1&amp;"!$C$78:$AG$78",TRUE),INDIRECT(BB$1&amp;"!$C$35:$AG$35",TRUE),$A3),"")</f>
        <v/>
      </c>
      <c r="BI3" s="95" t="str">
        <f ca="1">IF($A3&lt;&gt;"",SUMIFS(INDIRECT(BI$1&amp;"!$C$22:$AG$22",TRUE),INDIRECT(BI$1&amp;"!$C$19:$AG$19",TRUE),$A3)+SUMIFS(INDIRECT(BI$1&amp;"!$C$26:$AG$26",TRUE),INDIRECT(BI$1&amp;"!$C$23:$AG$23",TRUE),$A3)+SUMIFS(INDIRECT(BI$1&amp;"!$C$30:$AG$30",TRUE),INDIRECT(BI$1&amp;"!$C$27:$AG$27",TRUE),$A3)+SUMIFS(INDIRECT(BI$1&amp;"!$C$34:$AG$34",TRUE),INDIRECT(BI$1&amp;"!$C$31:$AG$31",TRUE),$A3)+SUMIFS(INDIRECT(BI$1&amp;"!$C$38:$AG$38",TRUE),INDIRECT(BI$1&amp;"!$C$35:$AG$35",TRUE),$A3)+(COUNTIFS(INDIRECT(BI$1&amp;"!$C$49:$AG$59",TRUE),$A3)*ROUND(Einstellungen!$H3/30.44,2))+SUMIFS(INDIRECT(BI$1&amp;"!$C$42:$AG$42"),INDIRECT(BI$1&amp;"!$C$41:$AG$41"),$A3)+SUMIFS(INDIRECT(BI$1&amp;"!$C$44:$AG$44"),INDIRECT(BI$1&amp;"!$C$43:$AG$43"),$A3)+SUMIFS(INDIRECT(BI$1&amp;"!$C$46:$AG$46"),INDIRECT(BI$1&amp;"!$C$45:$AG$45"),$A3),"")</f>
        <v/>
      </c>
      <c r="BJ3" s="95" t="str">
        <f>IF($A3&lt;&gt;"",Einstellungen!$H3,"")</f>
        <v/>
      </c>
      <c r="BK3" s="95"/>
      <c r="BL3" s="96" t="str">
        <f t="shared" ca="1" si="8"/>
        <v/>
      </c>
      <c r="BM3" s="96" t="str">
        <f t="shared" ref="BM3:BM13" ca="1" si="36">IF(BF3&lt;&gt;"",BL3+BF3,BL3)</f>
        <v/>
      </c>
      <c r="BN3" s="95" t="str">
        <f t="shared" ref="BN3:BN10" ca="1" si="37">IF(BI3&lt;&gt;"",SUMIFS(INDIRECT(BI$1&amp;"!$C$62:$AG$62",TRUE),INDIRECT(BI$1&amp;"!$C$19:$AG$19",TRUE),$A3)+SUMIFS(INDIRECT(BI$1&amp;"!$C$63:$AG$63",TRUE),INDIRECT(BI$1&amp;"!$C$23:$AG$23",TRUE),$A3)+SUMIFS(INDIRECT(BI$1&amp;"!$C$64:$AG$64",TRUE),INDIRECT(BI$1&amp;"!$C$27:$AG$27",TRUE),$A3)+SUMIFS(INDIRECT(BI$1&amp;"!$C$65:$AG$65",TRUE),INDIRECT(BI$1&amp;"!$C$31:$AG$31",TRUE),$A3)+SUMIFS(INDIRECT(BI$1&amp;"!$C$66:$AG$66",TRUE),INDIRECT(BI$1&amp;"!$C$35:$AG$35",TRUE),$A3),"")</f>
        <v/>
      </c>
      <c r="BO3" s="97" t="str">
        <f t="shared" ref="BO3:BO10" ca="1" si="38">IF(BI3&lt;&gt;"",SUMIFS(INDIRECT(BI$1&amp;"!$C$74:$AG$74",TRUE),INDIRECT(BI$1&amp;"!$C$19:$AG$19",TRUE),$A3)+SUMIFS(INDIRECT(BI$1&amp;"!$C$75:$AG$75",TRUE),INDIRECT(BI$1&amp;"!$C$23:$AG$23",TRUE),$A3)+SUMIFS(INDIRECT(BI$1&amp;"!$C$76:$AG$76",TRUE),INDIRECT(BI$1&amp;"!$C$27:$AG$27",TRUE),$A3)+SUMIFS(INDIRECT(BI$1&amp;"!$C$77:$AG$77",TRUE),INDIRECT(BI$1&amp;"!$C$31:$AG$31",TRUE),$A3)+SUMIFS(INDIRECT(BI$1&amp;"!$C$78:$AG$78",TRUE),INDIRECT(BI$1&amp;"!$C$35:$AG$35",TRUE),$A3),"")</f>
        <v/>
      </c>
      <c r="BP3" s="95" t="str">
        <f ca="1">IF($A3&lt;&gt;"",SUMIFS(INDIRECT(BP$1&amp;"!$C$22:$AG$22",TRUE),INDIRECT(BP$1&amp;"!$C$19:$AG$19",TRUE),$A3)+SUMIFS(INDIRECT(BP$1&amp;"!$C$26:$AG$26",TRUE),INDIRECT(BP$1&amp;"!$C$23:$AG$23",TRUE),$A3)+SUMIFS(INDIRECT(BP$1&amp;"!$C$30:$AG$30",TRUE),INDIRECT(BP$1&amp;"!$C$27:$AG$27",TRUE),$A3)+SUMIFS(INDIRECT(BP$1&amp;"!$C$34:$AG$34",TRUE),INDIRECT(BP$1&amp;"!$C$31:$AG$31",TRUE),$A3)+SUMIFS(INDIRECT(BP$1&amp;"!$C$38:$AG$38",TRUE),INDIRECT(BP$1&amp;"!$C$35:$AG$35",TRUE),$A3)+(COUNTIFS(INDIRECT(BP$1&amp;"!$C$49:$AG$59",TRUE),$A3)*ROUND(Einstellungen!$H3/30.44,2))+SUMIFS(INDIRECT(BP$1&amp;"!$C$42:$AG$42"),INDIRECT(BP$1&amp;"!$C$41:$AG$41"),$A3)+SUMIFS(INDIRECT(BP$1&amp;"!$C$44:$AG$44"),INDIRECT(BP$1&amp;"!$C$43:$AG$43"),$A3)+SUMIFS(INDIRECT(BP$1&amp;"!$C$46:$AG$46"),INDIRECT(BP$1&amp;"!$C$45:$AG$45"),$A3),"")</f>
        <v/>
      </c>
      <c r="BQ3" s="95" t="str">
        <f>IF($A3&lt;&gt;"",Einstellungen!$H3,"")</f>
        <v/>
      </c>
      <c r="BR3" s="95"/>
      <c r="BS3" s="96" t="str">
        <f t="shared" ca="1" si="9"/>
        <v/>
      </c>
      <c r="BT3" s="96" t="str">
        <f t="shared" ref="BT3:BT13" ca="1" si="39">IF(BM3&lt;&gt;"",BS3+BM3,BS3)</f>
        <v/>
      </c>
      <c r="BU3" s="95" t="str">
        <f t="shared" ref="BU3:BU10" ca="1" si="40">IF(BP3&lt;&gt;"",SUMIFS(INDIRECT(BP$1&amp;"!$C$62:$AG$62",TRUE),INDIRECT(BP$1&amp;"!$C$19:$AG$19",TRUE),$A3)+SUMIFS(INDIRECT(BP$1&amp;"!$C$63:$AG$63",TRUE),INDIRECT(BP$1&amp;"!$C$23:$AG$23",TRUE),$A3)+SUMIFS(INDIRECT(BP$1&amp;"!$C$64:$AG$64",TRUE),INDIRECT(BP$1&amp;"!$C$27:$AG$27",TRUE),$A3)+SUMIFS(INDIRECT(BP$1&amp;"!$C$65:$AG$65",TRUE),INDIRECT(BP$1&amp;"!$C$31:$AG$31",TRUE),$A3)+SUMIFS(INDIRECT(BP$1&amp;"!$C$66:$AG$66",TRUE),INDIRECT(BP$1&amp;"!$C$35:$AG$35",TRUE),$A3),"")</f>
        <v/>
      </c>
      <c r="BV3" s="97" t="str">
        <f t="shared" ref="BV3:BV10" ca="1" si="41">IF(BP3&lt;&gt;"",SUMIFS(INDIRECT(BP$1&amp;"!$C$74:$AG$74",TRUE),INDIRECT(BP$1&amp;"!$C$19:$AG$19",TRUE),$A3)+SUMIFS(INDIRECT(BP$1&amp;"!$C$75:$AG$75",TRUE),INDIRECT(BP$1&amp;"!$C$23:$AG$23",TRUE),$A3)+SUMIFS(INDIRECT(BP$1&amp;"!$C$76:$AG$76",TRUE),INDIRECT(BP$1&amp;"!$C$27:$AG$27",TRUE),$A3)+SUMIFS(INDIRECT(BP$1&amp;"!$C$77:$AG$77",TRUE),INDIRECT(BP$1&amp;"!$C$31:$AG$31",TRUE),$A3)+SUMIFS(INDIRECT(BP$1&amp;"!$C$78:$AG$78",TRUE),INDIRECT(BP$1&amp;"!$C$35:$AG$35",TRUE),$A3),"")</f>
        <v/>
      </c>
      <c r="BW3" s="95" t="str">
        <f ca="1">IF($A3&lt;&gt;"",SUMIFS(INDIRECT(BW$1&amp;"!$C$22:$AG$22",TRUE),INDIRECT(BW$1&amp;"!$C$19:$AG$19",TRUE),$A3)+SUMIFS(INDIRECT(BW$1&amp;"!$C$26:$AG$26",TRUE),INDIRECT(BW$1&amp;"!$C$23:$AG$23",TRUE),$A3)+SUMIFS(INDIRECT(BW$1&amp;"!$C$30:$AG$30",TRUE),INDIRECT(BW$1&amp;"!$C$27:$AG$27",TRUE),$A3)+SUMIFS(INDIRECT(BW$1&amp;"!$C$34:$AG$34",TRUE),INDIRECT(BW$1&amp;"!$C$31:$AG$31",TRUE),$A3)+SUMIFS(INDIRECT(BW$1&amp;"!$C$38:$AG$38",TRUE),INDIRECT(BW$1&amp;"!$C$35:$AG$35",TRUE),$A3)+(COUNTIFS(INDIRECT(BW$1&amp;"!$C$49:$AG$59",TRUE),$A3)*ROUND(Einstellungen!$H3/30.44,2))+SUMIFS(INDIRECT(BW$1&amp;"!$C$42:$AG$42"),INDIRECT(BW$1&amp;"!$C$41:$AG$41"),$A3)+SUMIFS(INDIRECT(BW$1&amp;"!$C$44:$AG$44"),INDIRECT(BW$1&amp;"!$C$43:$AG$43"),$A3)+SUMIFS(INDIRECT(BW$1&amp;"!$C$46:$AG$46"),INDIRECT(BW$1&amp;"!$C$45:$AG$45"),$A3),"")</f>
        <v/>
      </c>
      <c r="BX3" s="95" t="str">
        <f>IF($A3&lt;&gt;"",Einstellungen!$H3,"")</f>
        <v/>
      </c>
      <c r="BY3" s="95"/>
      <c r="BZ3" s="96" t="str">
        <f t="shared" ca="1" si="10"/>
        <v/>
      </c>
      <c r="CA3" s="96" t="str">
        <f t="shared" ref="CA3:CA13" ca="1" si="42">IF(BT3&lt;&gt;"",BZ3+BT3,BZ3)</f>
        <v/>
      </c>
      <c r="CB3" s="95" t="str">
        <f t="shared" ref="CB3:CB10" ca="1" si="43">IF(BW3&lt;&gt;"",SUMIFS(INDIRECT(BW$1&amp;"!$C$62:$AG$62",TRUE),INDIRECT(BW$1&amp;"!$C$19:$AG$19",TRUE),$A3)+SUMIFS(INDIRECT(BW$1&amp;"!$C$63:$AG$63",TRUE),INDIRECT(BW$1&amp;"!$C$23:$AG$23",TRUE),$A3)+SUMIFS(INDIRECT(BW$1&amp;"!$C$64:$AG$64",TRUE),INDIRECT(BW$1&amp;"!$C$27:$AG$27",TRUE),$A3)+SUMIFS(INDIRECT(BW$1&amp;"!$C$65:$AG$65",TRUE),INDIRECT(BW$1&amp;"!$C$31:$AG$31",TRUE),$A3)+SUMIFS(INDIRECT(BW$1&amp;"!$C$66:$AG$66",TRUE),INDIRECT(BW$1&amp;"!$C$35:$AG$35",TRUE),$A3),"")</f>
        <v/>
      </c>
      <c r="CC3" s="97" t="str">
        <f t="shared" ref="CC3:CC10" ca="1" si="44">IF(BW3&lt;&gt;"",SUMIFS(INDIRECT(BW$1&amp;"!$C$74:$AG$74",TRUE),INDIRECT(BW$1&amp;"!$C$19:$AG$19",TRUE),$A3)+SUMIFS(INDIRECT(BW$1&amp;"!$C$75:$AG$75",TRUE),INDIRECT(BW$1&amp;"!$C$23:$AG$23",TRUE),$A3)+SUMIFS(INDIRECT(BW$1&amp;"!$C$76:$AG$76",TRUE),INDIRECT(BW$1&amp;"!$C$27:$AG$27",TRUE),$A3)+SUMIFS(INDIRECT(BW$1&amp;"!$C$77:$AG$77",TRUE),INDIRECT(BW$1&amp;"!$C$31:$AG$31",TRUE),$A3)+SUMIFS(INDIRECT(BW$1&amp;"!$C$78:$AG$78",TRUE),INDIRECT(BW$1&amp;"!$C$35:$AG$35",TRUE),$A3),"")</f>
        <v/>
      </c>
      <c r="CD3" s="95" t="str">
        <f ca="1">IF($A3&lt;&gt;"",SUMIFS(INDIRECT(CD$1&amp;"!$C$22:$AG$22",TRUE),INDIRECT(CD$1&amp;"!$C$19:$AG$19",TRUE),$A3)+SUMIFS(INDIRECT(CD$1&amp;"!$C$26:$AG$26",TRUE),INDIRECT(CD$1&amp;"!$C$23:$AG$23",TRUE),$A3)+SUMIFS(INDIRECT(CD$1&amp;"!$C$30:$AG$30",TRUE),INDIRECT(CD$1&amp;"!$C$27:$AG$27",TRUE),$A3)+SUMIFS(INDIRECT(CD$1&amp;"!$C$34:$AG$34",TRUE),INDIRECT(CD$1&amp;"!$C$31:$AG$31",TRUE),$A3)+SUMIFS(INDIRECT(CD$1&amp;"!$C$38:$AG$38",TRUE),INDIRECT(CD$1&amp;"!$C$35:$AG$35",TRUE),$A3)+(COUNTIFS(INDIRECT(CD$1&amp;"!$C$49:$AG$59",TRUE),$A3)*ROUND(Einstellungen!$H3/30.44,2))+SUMIFS(INDIRECT(CD$1&amp;"!$C$42:$AG$42"),INDIRECT(CD$1&amp;"!$C$41:$AG$41"),$A3)+SUMIFS(INDIRECT(CD$1&amp;"!$C$44:$AG$44"),INDIRECT(CD$1&amp;"!$C$43:$AG$43"),$A3)+SUMIFS(INDIRECT(CD$1&amp;"!$C$46:$AG$46"),INDIRECT(CD$1&amp;"!$C$45:$AG$45"),$A3),"")</f>
        <v/>
      </c>
      <c r="CE3" s="95" t="str">
        <f>IF($A3&lt;&gt;"",Einstellungen!$H3,"")</f>
        <v/>
      </c>
      <c r="CF3" s="95"/>
      <c r="CG3" s="96" t="str">
        <f t="shared" ca="1" si="11"/>
        <v/>
      </c>
      <c r="CH3" s="96" t="str">
        <f t="shared" ref="CH3:CH13" ca="1" si="45">IF(CA3&lt;&gt;"",CG3+CA3,CG3)</f>
        <v/>
      </c>
      <c r="CI3" s="95" t="str">
        <f t="shared" ref="CI3:CI10" ca="1" si="46">IF(CD3&lt;&gt;"",SUMIFS(INDIRECT(CD$1&amp;"!$C$62:$AG$62",TRUE),INDIRECT(CD$1&amp;"!$C$19:$AG$19",TRUE),$A3)+SUMIFS(INDIRECT(CD$1&amp;"!$C$63:$AG$63",TRUE),INDIRECT(CD$1&amp;"!$C$23:$AG$23",TRUE),$A3)+SUMIFS(INDIRECT(CD$1&amp;"!$C$64:$AG$64",TRUE),INDIRECT(CD$1&amp;"!$C$27:$AG$27",TRUE),$A3)+SUMIFS(INDIRECT(CD$1&amp;"!$C$65:$AG$65",TRUE),INDIRECT(CD$1&amp;"!$C$31:$AG$31",TRUE),$A3)+SUMIFS(INDIRECT(CD$1&amp;"!$C$66:$AG$66",TRUE),INDIRECT(CD$1&amp;"!$C$35:$AG$35",TRUE),$A3),"")</f>
        <v/>
      </c>
      <c r="CJ3" s="97" t="str">
        <f t="shared" ref="CJ3:CJ10" ca="1" si="47">IF(CD3&lt;&gt;"",SUMIFS(INDIRECT(CD$1&amp;"!$C$74:$AG$74",TRUE),INDIRECT(CD$1&amp;"!$C$19:$AG$19",TRUE),$A3)+SUMIFS(INDIRECT(CD$1&amp;"!$C$75:$AG$75",TRUE),INDIRECT(CD$1&amp;"!$C$23:$AG$23",TRUE),$A3)+SUMIFS(INDIRECT(CD$1&amp;"!$C$76:$AG$76",TRUE),INDIRECT(CD$1&amp;"!$C$27:$AG$27",TRUE),$A3)+SUMIFS(INDIRECT(CD$1&amp;"!$C$77:$AG$77",TRUE),INDIRECT(CD$1&amp;"!$C$31:$AG$31",TRUE),$A3)+SUMIFS(INDIRECT(CD$1&amp;"!$C$78:$AG$78",TRUE),INDIRECT(CD$1&amp;"!$C$35:$AG$35",TRUE),$A3),"")</f>
        <v/>
      </c>
    </row>
    <row r="4" spans="1:88" s="9" customFormat="1" x14ac:dyDescent="0.25">
      <c r="A4" s="9" t="str">
        <f>IF(Einstellungen!F4&lt;&gt;"",Einstellungen!F4,"")</f>
        <v/>
      </c>
      <c r="B4" s="56" t="str">
        <f ca="1">IF(A4&lt;&gt;"",Einstellungen!G4-COUNTIF(INDIRECT(E$1&amp;"!$C$49:$AG$59",TRUE),A4)-COUNTIF(INDIRECT(L$1&amp;"!$C$49:$AG$59",TRUE),A4)-COUNTIF(INDIRECT(S$1&amp;"!$C$49:$AG$59",TRUE),A4)-COUNTIF(INDIRECT(Z$1&amp;"!$C$49:$AG$59",TRUE),A4)-COUNTIF(INDIRECT(AG$1&amp;"!$C$49:$AG$59",TRUE),A4)-COUNTIF(INDIRECT(AN$1&amp;"!$C$49:$AG$59",TRUE),A4)-COUNTIF(INDIRECT(AU$1&amp;"!$C$49:$AG$59",TRUE),A4)-COUNTIF(INDIRECT(BB$1&amp;"!$C$49:$AG$59",TRUE),A4)-COUNTIF(INDIRECT(BI$1&amp;"!$C$49:$AG$59",TRUE),A4)-COUNTIF(INDIRECT(BP$1&amp;"!$C$49:$AG$59",TRUE),A4)-COUNTIF(INDIRECT(BW$1&amp;"!$C$49:$AG$59",TRUE),A4)-COUNTIF(INDIRECT(CD$1&amp;"!$C$49:$AG$59",TRUE),A4),"")</f>
        <v/>
      </c>
      <c r="D4" s="23"/>
      <c r="E4" s="92" t="str">
        <f ca="1">IF($A4&lt;&gt;"",SUMIFS(INDIRECT(E$1&amp;"!$C$22:$AG$22",TRUE),INDIRECT(E$1&amp;"!$C$19:$AG$19",TRUE),$A4)+SUMIFS(INDIRECT(E$1&amp;"!$C$26:$AG$26",TRUE),INDIRECT(E$1&amp;"!$C$23:$AG$23",TRUE),$A4)+SUMIFS(INDIRECT(E$1&amp;"!$C$30:$AG$30",TRUE),INDIRECT(E$1&amp;"!$C$27:$AG$27",TRUE),$A4)+SUMIFS(INDIRECT(E$1&amp;"!$C$34:$AG$34",TRUE),INDIRECT(E$1&amp;"!$C$31:$AG$31",TRUE),$A4)+SUMIFS(INDIRECT(E$1&amp;"!$C$38:$AG$38",TRUE),INDIRECT(E$1&amp;"!$C$35:$AG$35",TRUE),$A4)+(COUNTIFS(INDIRECT(E$1&amp;"!$C$49:$AG$59",TRUE),$A4)*ROUND(Einstellungen!$H4/30.44,2))+SUMIFS(INDIRECT(E$1&amp;"!$C$42:$AG$42"),INDIRECT(E$1&amp;"!$C$41:$AG$41"),$A4)+SUMIFS(INDIRECT(E$1&amp;"!$C$44:$AG$44"),INDIRECT(E$1&amp;"!$C$43:$AG$43"),$A4)+SUMIFS(INDIRECT(E$1&amp;"!$C$46:$AG$46"),INDIRECT(E$1&amp;"!$C$45:$AG$45"),$A4),"")</f>
        <v/>
      </c>
      <c r="F4" s="92" t="str">
        <f>IF($A4&lt;&gt;"",Einstellungen!$H4,"")</f>
        <v/>
      </c>
      <c r="G4" s="92"/>
      <c r="H4" s="93" t="str">
        <f t="shared" ca="1" si="0"/>
        <v/>
      </c>
      <c r="I4" s="93" t="str">
        <f t="shared" ca="1" si="12"/>
        <v/>
      </c>
      <c r="J4" s="92" t="str">
        <f t="shared" ca="1" si="13"/>
        <v/>
      </c>
      <c r="K4" s="94" t="str">
        <f t="shared" ca="1" si="14"/>
        <v/>
      </c>
      <c r="L4" s="92" t="str">
        <f ca="1">IF($A4&lt;&gt;"",SUMIFS(INDIRECT(L$1&amp;"!$C$22:$AG$22",TRUE),INDIRECT(L$1&amp;"!$C$19:$AG$19",TRUE),$A4)+SUMIFS(INDIRECT(L$1&amp;"!$C$26:$AG$26",TRUE),INDIRECT(L$1&amp;"!$C$23:$AG$23",TRUE),$A4)+SUMIFS(INDIRECT(L$1&amp;"!$C$30:$AG$30",TRUE),INDIRECT(L$1&amp;"!$C$27:$AG$27",TRUE),$A4)+SUMIFS(INDIRECT(L$1&amp;"!$C$34:$AG$34",TRUE),INDIRECT(L$1&amp;"!$C$31:$AG$31",TRUE),$A4)+SUMIFS(INDIRECT(L$1&amp;"!$C$38:$AG$38",TRUE),INDIRECT(L$1&amp;"!$C$35:$AG$35",TRUE),$A4)+(COUNTIFS(INDIRECT(L$1&amp;"!$C$49:$AG$59",TRUE),$A4)*ROUND(Einstellungen!$H4/30.44,2))+SUMIFS(INDIRECT(L$1&amp;"!$C$42:$AG$42"),INDIRECT(L$1&amp;"!$C$41:$AG$41"),$A4)+SUMIFS(INDIRECT(L$1&amp;"!$C$44:$AG$44"),INDIRECT(L$1&amp;"!$C$43:$AG$43"),$A4)+SUMIFS(INDIRECT(L$1&amp;"!$C$46:$AG$46"),INDIRECT(L$1&amp;"!$C$45:$AG$45"),$A4),"")</f>
        <v/>
      </c>
      <c r="M4" s="92" t="str">
        <f>IF($A4&lt;&gt;"",Einstellungen!$H4,"")</f>
        <v/>
      </c>
      <c r="N4" s="92"/>
      <c r="O4" s="93" t="str">
        <f t="shared" ca="1" si="1"/>
        <v/>
      </c>
      <c r="P4" s="93" t="str">
        <f t="shared" ca="1" si="15"/>
        <v/>
      </c>
      <c r="Q4" s="92" t="str">
        <f t="shared" ca="1" si="16"/>
        <v/>
      </c>
      <c r="R4" s="94" t="str">
        <f t="shared" ca="1" si="17"/>
        <v/>
      </c>
      <c r="S4" s="92" t="str">
        <f ca="1">IF($A4&lt;&gt;"",SUMIFS(INDIRECT(S$1&amp;"!$C$22:$AG$22",TRUE),INDIRECT(S$1&amp;"!$C$19:$AG$19",TRUE),$A4)+SUMIFS(INDIRECT(S$1&amp;"!$C$26:$AG$26",TRUE),INDIRECT(S$1&amp;"!$C$23:$AG$23",TRUE),$A4)+SUMIFS(INDIRECT(S$1&amp;"!$C$30:$AG$30",TRUE),INDIRECT(S$1&amp;"!$C$27:$AG$27",TRUE),$A4)+SUMIFS(INDIRECT(S$1&amp;"!$C$34:$AG$34",TRUE),INDIRECT(S$1&amp;"!$C$31:$AG$31",TRUE),$A4)+SUMIFS(INDIRECT(S$1&amp;"!$C$38:$AG$38",TRUE),INDIRECT(S$1&amp;"!$C$35:$AG$35",TRUE),$A4)+(COUNTIFS(INDIRECT(S$1&amp;"!$C$49:$AG$59",TRUE),$A4)*ROUND(Einstellungen!$H4/30.44,2))+SUMIFS(INDIRECT(S$1&amp;"!$C$42:$AG$42"),INDIRECT(S$1&amp;"!$C$41:$AG$41"),$A4)+SUMIFS(INDIRECT(S$1&amp;"!$C$44:$AG$44"),INDIRECT(S$1&amp;"!$C$43:$AG$43"),$A4)+SUMIFS(INDIRECT(S$1&amp;"!$C$46:$AG$46"),INDIRECT(S$1&amp;"!$C$45:$AG$45"),$A4),"")</f>
        <v/>
      </c>
      <c r="T4" s="92" t="str">
        <f>IF($A4&lt;&gt;"",Einstellungen!$H4,"")</f>
        <v/>
      </c>
      <c r="U4" s="92"/>
      <c r="V4" s="93" t="str">
        <f t="shared" ca="1" si="2"/>
        <v/>
      </c>
      <c r="W4" s="93" t="str">
        <f t="shared" ca="1" si="18"/>
        <v/>
      </c>
      <c r="X4" s="92" t="str">
        <f t="shared" ca="1" si="19"/>
        <v/>
      </c>
      <c r="Y4" s="94" t="str">
        <f t="shared" ca="1" si="20"/>
        <v/>
      </c>
      <c r="Z4" s="92" t="str">
        <f ca="1">IF($A4&lt;&gt;"",SUMIFS(INDIRECT(Z$1&amp;"!$C$22:$AG$22",TRUE),INDIRECT(Z$1&amp;"!$C$19:$AG$19",TRUE),$A4)+SUMIFS(INDIRECT(Z$1&amp;"!$C$26:$AG$26",TRUE),INDIRECT(Z$1&amp;"!$C$23:$AG$23",TRUE),$A4)+SUMIFS(INDIRECT(Z$1&amp;"!$C$30:$AG$30",TRUE),INDIRECT(Z$1&amp;"!$C$27:$AG$27",TRUE),$A4)+SUMIFS(INDIRECT(Z$1&amp;"!$C$34:$AG$34",TRUE),INDIRECT(Z$1&amp;"!$C$31:$AG$31",TRUE),$A4)+SUMIFS(INDIRECT(Z$1&amp;"!$C$38:$AG$38",TRUE),INDIRECT(S$1&amp;"!$C$35:$AG$35",TRUE),$A4)+(COUNTIFS(INDIRECT(Z$1&amp;"!$C$49:$AG$59",TRUE),$A4)*ROUND(Einstellungen!$H4/30.44,2))+SUMIFS(INDIRECT(Z$1&amp;"!$C$42:$AG$42"),INDIRECT(S$1&amp;"!$C$41:$AG$41"),$A4)+SUMIFS(INDIRECT(Z$1&amp;"!$C$44:$AG$44"),INDIRECT(Z$1&amp;"!$C$43:$AG$43"),$A4)+SUMIFS(INDIRECT(Z$1&amp;"!$C$46:$AG$46"),INDIRECT(Z$1&amp;"!$C$45:$AG$45"),$A4),"")</f>
        <v/>
      </c>
      <c r="AA4" s="92" t="str">
        <f>IF($A4&lt;&gt;"",Einstellungen!$H4,"")</f>
        <v/>
      </c>
      <c r="AB4" s="92"/>
      <c r="AC4" s="93" t="str">
        <f t="shared" ca="1" si="3"/>
        <v/>
      </c>
      <c r="AD4" s="93" t="str">
        <f t="shared" ca="1" si="21"/>
        <v/>
      </c>
      <c r="AE4" s="92" t="str">
        <f t="shared" ca="1" si="22"/>
        <v/>
      </c>
      <c r="AF4" s="94" t="str">
        <f t="shared" ca="1" si="23"/>
        <v/>
      </c>
      <c r="AG4" s="92" t="str">
        <f ca="1">IF($A4&lt;&gt;"",SUMIFS(INDIRECT(AG$1&amp;"!$C$22:$AG$22",TRUE),INDIRECT(AG$1&amp;"!$C$19:$AG$19",TRUE),$A4)+SUMIFS(INDIRECT(AG$1&amp;"!$C$26:$AG$26",TRUE),INDIRECT(AG$1&amp;"!$C$23:$AG$23",TRUE),$A4)+SUMIFS(INDIRECT(AG$1&amp;"!$C$30:$AG$30",TRUE),INDIRECT(AG$1&amp;"!$C$27:$AG$27",TRUE),$A4)+SUMIFS(INDIRECT(AG$1&amp;"!$C$34:$AG$34",TRUE),INDIRECT(AG$1&amp;"!$C$31:$AG$31",TRUE),$A4)+SUMIFS(INDIRECT(AG$1&amp;"!$C$38:$AG$38",TRUE),INDIRECT(AG$1&amp;"!$C$35:$AG$35",TRUE),$A4)+(COUNTIFS(INDIRECT(AG$1&amp;"!$C$49:$AG$59",TRUE),$A4)*ROUND(Einstellungen!$H4/30.44,2))+SUMIFS(INDIRECT(AG$1&amp;"!$C$42:$AG$42"),INDIRECT(AG$1&amp;"!$C$41:$AG$41"),$A4)+SUMIFS(INDIRECT(AG$1&amp;"!$C$44:$AG$44"),INDIRECT(AG$1&amp;"!$C$43:$AG$43"),$A4)+SUMIFS(INDIRECT(AG$1&amp;"!$C$46:$AG$46"),INDIRECT(AG$1&amp;"!$C$45:$AG$45"),$A4),"")</f>
        <v/>
      </c>
      <c r="AH4" s="92" t="str">
        <f>IF($A4&lt;&gt;"",Einstellungen!$H4,"")</f>
        <v/>
      </c>
      <c r="AI4" s="92"/>
      <c r="AJ4" s="93" t="str">
        <f t="shared" ca="1" si="4"/>
        <v/>
      </c>
      <c r="AK4" s="93" t="str">
        <f t="shared" ca="1" si="24"/>
        <v/>
      </c>
      <c r="AL4" s="92" t="str">
        <f t="shared" ca="1" si="25"/>
        <v/>
      </c>
      <c r="AM4" s="94" t="str">
        <f t="shared" ca="1" si="26"/>
        <v/>
      </c>
      <c r="AN4" s="92" t="str">
        <f ca="1">IF($A4&lt;&gt;"",SUMIFS(INDIRECT(AN$1&amp;"!$C$22:$AG$22",TRUE),INDIRECT(AN$1&amp;"!$C$19:$AG$19",TRUE),$A4)+SUMIFS(INDIRECT(AN$1&amp;"!$C$26:$AG$26",TRUE),INDIRECT(AN$1&amp;"!$C$23:$AG$23",TRUE),$A4)+SUMIFS(INDIRECT(AN$1&amp;"!$C$30:$AG$30",TRUE),INDIRECT(AN$1&amp;"!$C$27:$AG$27",TRUE),$A4)+SUMIFS(INDIRECT(AN$1&amp;"!$C$34:$AG$34",TRUE),INDIRECT(AN$1&amp;"!$C$31:$AG$31",TRUE),$A4)+SUMIFS(INDIRECT(AN$1&amp;"!$C$38:$AG$38",TRUE),INDIRECT(AN$1&amp;"!$C$35:$AG$35",TRUE),$A4)+(COUNTIFS(INDIRECT(AN$1&amp;"!$C$49:$AG$59",TRUE),$A4)*ROUND(Einstellungen!$H4/30.44,2))+SUMIFS(INDIRECT(AN$1&amp;"!$C$42:$AG$42"),INDIRECT(AN$1&amp;"!$C$41:$AG$41"),$A4)+SUMIFS(INDIRECT(AN$1&amp;"!$C$44:$AG$44"),INDIRECT(AN$1&amp;"!$C$43:$AG$43"),$A4)+SUMIFS(INDIRECT(AN$1&amp;"!$C$46:$AG$46"),INDIRECT(AN$1&amp;"!$C$45:$AG$45"),$A4),"")</f>
        <v/>
      </c>
      <c r="AO4" s="92" t="str">
        <f>IF($A4&lt;&gt;"",Einstellungen!$H4,"")</f>
        <v/>
      </c>
      <c r="AP4" s="92"/>
      <c r="AQ4" s="93" t="str">
        <f t="shared" ca="1" si="5"/>
        <v/>
      </c>
      <c r="AR4" s="93" t="str">
        <f t="shared" ca="1" si="27"/>
        <v/>
      </c>
      <c r="AS4" s="92" t="str">
        <f t="shared" ca="1" si="28"/>
        <v/>
      </c>
      <c r="AT4" s="94" t="str">
        <f t="shared" ca="1" si="29"/>
        <v/>
      </c>
      <c r="AU4" s="92" t="str">
        <f ca="1">IF($A4&lt;&gt;"",SUMIFS(INDIRECT(AU$1&amp;"!$C$22:$AG$22",TRUE),INDIRECT(AU$1&amp;"!$C$19:$AG$19",TRUE),$A4)+SUMIFS(INDIRECT(AU$1&amp;"!$C$26:$AG$26",TRUE),INDIRECT(AU$1&amp;"!$C$23:$AG$23",TRUE),$A4)+SUMIFS(INDIRECT(AU$1&amp;"!$C$30:$AG$30",TRUE),INDIRECT(AU$1&amp;"!$C$27:$AG$27",TRUE),$A4)+SUMIFS(INDIRECT(AU$1&amp;"!$C$34:$AG$34",TRUE),INDIRECT(AU$1&amp;"!$C$31:$AG$31",TRUE),$A4)+SUMIFS(INDIRECT(AU$1&amp;"!$C$38:$AG$38",TRUE),INDIRECT(AU$1&amp;"!$C$35:$AG$35",TRUE),$A4)+(COUNTIFS(INDIRECT(AU$1&amp;"!$C$49:$AG$59",TRUE),$A4)*ROUND(Einstellungen!$H4/30.44,2))+SUMIFS(INDIRECT(AU$1&amp;"!$C$42:$AG$42"),INDIRECT(AU$1&amp;"!$C$41:$AG$41"),$A4)+SUMIFS(INDIRECT(AU$1&amp;"!$C$44:$AG$44"),INDIRECT(AU$1&amp;"!$C$43:$AG$43"),$A4)+SUMIFS(INDIRECT(AU$1&amp;"!$C$46:$AG$46"),INDIRECT(AU$1&amp;"!$C$45:$AG$45"),$A4),"")</f>
        <v/>
      </c>
      <c r="AV4" s="92" t="str">
        <f>IF($A4&lt;&gt;"",Einstellungen!$H4,"")</f>
        <v/>
      </c>
      <c r="AW4" s="92"/>
      <c r="AX4" s="93" t="str">
        <f t="shared" ca="1" si="6"/>
        <v/>
      </c>
      <c r="AY4" s="93" t="str">
        <f t="shared" ca="1" si="30"/>
        <v/>
      </c>
      <c r="AZ4" s="92" t="str">
        <f t="shared" ca="1" si="31"/>
        <v/>
      </c>
      <c r="BA4" s="94" t="str">
        <f t="shared" ca="1" si="32"/>
        <v/>
      </c>
      <c r="BB4" s="92" t="str">
        <f ca="1">IF($A4&lt;&gt;"",SUMIFS(INDIRECT(BB$1&amp;"!$C$22:$AG$22",TRUE),INDIRECT(BB$1&amp;"!$C$19:$AG$19",TRUE),$A4)+SUMIFS(INDIRECT(BB$1&amp;"!$C$26:$AG$26",TRUE),INDIRECT(BB$1&amp;"!$C$23:$AG$23",TRUE),$A4)+SUMIFS(INDIRECT(BB$1&amp;"!$C$30:$AG$30",TRUE),INDIRECT(BB$1&amp;"!$C$27:$AG$27",TRUE),$A4)+SUMIFS(INDIRECT(BB$1&amp;"!$C$34:$AG$34",TRUE),INDIRECT(BB$1&amp;"!$C$31:$AG$31",TRUE),$A4)+SUMIFS(INDIRECT(BB$1&amp;"!$C$38:$AG$38",TRUE),INDIRECT(BB$1&amp;"!$C$35:$AG$35",TRUE),$A4)+(COUNTIFS(INDIRECT(BB$1&amp;"!$C$49:$AG$59",TRUE),$A4)*ROUND(Einstellungen!$H4/30.44,2))+SUMIFS(INDIRECT(BB$1&amp;"!$C$42:$AG$42"),INDIRECT(BB$1&amp;"!$C$41:$AG$41"),$A4)+SUMIFS(INDIRECT(BB$1&amp;"!$C$44:$AG$44"),INDIRECT(BB$1&amp;"!$C$43:$AG$43"),$A4)+SUMIFS(INDIRECT(BB$1&amp;"!$C$46:$AG$46"),INDIRECT(BB$1&amp;"!$C$45:$AG$45"),$A4),"")</f>
        <v/>
      </c>
      <c r="BC4" s="92" t="str">
        <f>IF($A4&lt;&gt;"",Einstellungen!$H4,"")</f>
        <v/>
      </c>
      <c r="BD4" s="92"/>
      <c r="BE4" s="93" t="str">
        <f t="shared" ca="1" si="7"/>
        <v/>
      </c>
      <c r="BF4" s="93" t="str">
        <f t="shared" ca="1" si="33"/>
        <v/>
      </c>
      <c r="BG4" s="92" t="str">
        <f t="shared" ca="1" si="34"/>
        <v/>
      </c>
      <c r="BH4" s="94" t="str">
        <f t="shared" ca="1" si="35"/>
        <v/>
      </c>
      <c r="BI4" s="92" t="str">
        <f ca="1">IF($A4&lt;&gt;"",SUMIFS(INDIRECT(BI$1&amp;"!$C$22:$AG$22",TRUE),INDIRECT(BI$1&amp;"!$C$19:$AG$19",TRUE),$A4)+SUMIFS(INDIRECT(BI$1&amp;"!$C$26:$AG$26",TRUE),INDIRECT(BI$1&amp;"!$C$23:$AG$23",TRUE),$A4)+SUMIFS(INDIRECT(BI$1&amp;"!$C$30:$AG$30",TRUE),INDIRECT(BI$1&amp;"!$C$27:$AG$27",TRUE),$A4)+SUMIFS(INDIRECT(BI$1&amp;"!$C$34:$AG$34",TRUE),INDIRECT(BI$1&amp;"!$C$31:$AG$31",TRUE),$A4)+SUMIFS(INDIRECT(BI$1&amp;"!$C$38:$AG$38",TRUE),INDIRECT(BI$1&amp;"!$C$35:$AG$35",TRUE),$A4)+(COUNTIFS(INDIRECT(BI$1&amp;"!$C$49:$AG$59",TRUE),$A4)*ROUND(Einstellungen!$H4/30.44,2))+SUMIFS(INDIRECT(BI$1&amp;"!$C$42:$AG$42"),INDIRECT(BI$1&amp;"!$C$41:$AG$41"),$A4)+SUMIFS(INDIRECT(BI$1&amp;"!$C$44:$AG$44"),INDIRECT(BI$1&amp;"!$C$43:$AG$43"),$A4)+SUMIFS(INDIRECT(BI$1&amp;"!$C$46:$AG$46"),INDIRECT(BI$1&amp;"!$C$45:$AG$45"),$A4),"")</f>
        <v/>
      </c>
      <c r="BJ4" s="92" t="str">
        <f>IF($A4&lt;&gt;"",Einstellungen!$H4,"")</f>
        <v/>
      </c>
      <c r="BK4" s="92"/>
      <c r="BL4" s="93" t="str">
        <f t="shared" ca="1" si="8"/>
        <v/>
      </c>
      <c r="BM4" s="93" t="str">
        <f t="shared" ca="1" si="36"/>
        <v/>
      </c>
      <c r="BN4" s="92" t="str">
        <f t="shared" ca="1" si="37"/>
        <v/>
      </c>
      <c r="BO4" s="94" t="str">
        <f t="shared" ca="1" si="38"/>
        <v/>
      </c>
      <c r="BP4" s="92" t="str">
        <f ca="1">IF($A4&lt;&gt;"",SUMIFS(INDIRECT(BP$1&amp;"!$C$22:$AG$22",TRUE),INDIRECT(BP$1&amp;"!$C$19:$AG$19",TRUE),$A4)+SUMIFS(INDIRECT(BP$1&amp;"!$C$26:$AG$26",TRUE),INDIRECT(BP$1&amp;"!$C$23:$AG$23",TRUE),$A4)+SUMIFS(INDIRECT(BP$1&amp;"!$C$30:$AG$30",TRUE),INDIRECT(BP$1&amp;"!$C$27:$AG$27",TRUE),$A4)+SUMIFS(INDIRECT(BP$1&amp;"!$C$34:$AG$34",TRUE),INDIRECT(BP$1&amp;"!$C$31:$AG$31",TRUE),$A4)+SUMIFS(INDIRECT(BP$1&amp;"!$C$38:$AG$38",TRUE),INDIRECT(BP$1&amp;"!$C$35:$AG$35",TRUE),$A4)+(COUNTIFS(INDIRECT(BP$1&amp;"!$C$49:$AG$59",TRUE),$A4)*ROUND(Einstellungen!$H4/30.44,2))+SUMIFS(INDIRECT(BP$1&amp;"!$C$42:$AG$42"),INDIRECT(BP$1&amp;"!$C$41:$AG$41"),$A4)+SUMIFS(INDIRECT(BP$1&amp;"!$C$44:$AG$44"),INDIRECT(BP$1&amp;"!$C$43:$AG$43"),$A4)+SUMIFS(INDIRECT(BP$1&amp;"!$C$46:$AG$46"),INDIRECT(BP$1&amp;"!$C$45:$AG$45"),$A4),"")</f>
        <v/>
      </c>
      <c r="BQ4" s="92" t="str">
        <f>IF($A4&lt;&gt;"",Einstellungen!$H4,"")</f>
        <v/>
      </c>
      <c r="BR4" s="92"/>
      <c r="BS4" s="93" t="str">
        <f t="shared" ca="1" si="9"/>
        <v/>
      </c>
      <c r="BT4" s="93" t="str">
        <f t="shared" ca="1" si="39"/>
        <v/>
      </c>
      <c r="BU4" s="92" t="str">
        <f t="shared" ca="1" si="40"/>
        <v/>
      </c>
      <c r="BV4" s="94" t="str">
        <f t="shared" ca="1" si="41"/>
        <v/>
      </c>
      <c r="BW4" s="92" t="str">
        <f ca="1">IF($A4&lt;&gt;"",SUMIFS(INDIRECT(BW$1&amp;"!$C$22:$AG$22",TRUE),INDIRECT(BW$1&amp;"!$C$19:$AG$19",TRUE),$A4)+SUMIFS(INDIRECT(BW$1&amp;"!$C$26:$AG$26",TRUE),INDIRECT(BW$1&amp;"!$C$23:$AG$23",TRUE),$A4)+SUMIFS(INDIRECT(BW$1&amp;"!$C$30:$AG$30",TRUE),INDIRECT(BW$1&amp;"!$C$27:$AG$27",TRUE),$A4)+SUMIFS(INDIRECT(BW$1&amp;"!$C$34:$AG$34",TRUE),INDIRECT(BW$1&amp;"!$C$31:$AG$31",TRUE),$A4)+SUMIFS(INDIRECT(BW$1&amp;"!$C$38:$AG$38",TRUE),INDIRECT(BW$1&amp;"!$C$35:$AG$35",TRUE),$A4)+(COUNTIFS(INDIRECT(BW$1&amp;"!$C$49:$AG$59",TRUE),$A4)*ROUND(Einstellungen!$H4/30.44,2))+SUMIFS(INDIRECT(BW$1&amp;"!$C$42:$AG$42"),INDIRECT(BW$1&amp;"!$C$41:$AG$41"),$A4)+SUMIFS(INDIRECT(BW$1&amp;"!$C$44:$AG$44"),INDIRECT(BW$1&amp;"!$C$43:$AG$43"),$A4)+SUMIFS(INDIRECT(BW$1&amp;"!$C$46:$AG$46"),INDIRECT(BW$1&amp;"!$C$45:$AG$45"),$A4),"")</f>
        <v/>
      </c>
      <c r="BX4" s="92" t="str">
        <f>IF($A4&lt;&gt;"",Einstellungen!$H4,"")</f>
        <v/>
      </c>
      <c r="BY4" s="92"/>
      <c r="BZ4" s="93" t="str">
        <f t="shared" ca="1" si="10"/>
        <v/>
      </c>
      <c r="CA4" s="93" t="str">
        <f t="shared" ca="1" si="42"/>
        <v/>
      </c>
      <c r="CB4" s="92" t="str">
        <f t="shared" ca="1" si="43"/>
        <v/>
      </c>
      <c r="CC4" s="94" t="str">
        <f t="shared" ca="1" si="44"/>
        <v/>
      </c>
      <c r="CD4" s="92" t="str">
        <f ca="1">IF($A4&lt;&gt;"",SUMIFS(INDIRECT(CD$1&amp;"!$C$22:$AG$22",TRUE),INDIRECT(CD$1&amp;"!$C$19:$AG$19",TRUE),$A4)+SUMIFS(INDIRECT(CD$1&amp;"!$C$26:$AG$26",TRUE),INDIRECT(CD$1&amp;"!$C$23:$AG$23",TRUE),$A4)+SUMIFS(INDIRECT(CD$1&amp;"!$C$30:$AG$30",TRUE),INDIRECT(CD$1&amp;"!$C$27:$AG$27",TRUE),$A4)+SUMIFS(INDIRECT(CD$1&amp;"!$C$34:$AG$34",TRUE),INDIRECT(CD$1&amp;"!$C$31:$AG$31",TRUE),$A4)+SUMIFS(INDIRECT(CD$1&amp;"!$C$38:$AG$38",TRUE),INDIRECT(CD$1&amp;"!$C$35:$AG$35",TRUE),$A4)+(COUNTIFS(INDIRECT(CD$1&amp;"!$C$49:$AG$59",TRUE),$A4)*ROUND(Einstellungen!$H4/30.44,2))+SUMIFS(INDIRECT(CD$1&amp;"!$C$42:$AG$42"),INDIRECT(CD$1&amp;"!$C$41:$AG$41"),$A4)+SUMIFS(INDIRECT(CD$1&amp;"!$C$44:$AG$44"),INDIRECT(CD$1&amp;"!$C$43:$AG$43"),$A4)+SUMIFS(INDIRECT(CD$1&amp;"!$C$46:$AG$46"),INDIRECT(CD$1&amp;"!$C$45:$AG$45"),$A4),"")</f>
        <v/>
      </c>
      <c r="CE4" s="92" t="str">
        <f>IF($A4&lt;&gt;"",Einstellungen!$H4,"")</f>
        <v/>
      </c>
      <c r="CF4" s="92"/>
      <c r="CG4" s="93" t="str">
        <f t="shared" ca="1" si="11"/>
        <v/>
      </c>
      <c r="CH4" s="93" t="str">
        <f t="shared" ca="1" si="45"/>
        <v/>
      </c>
      <c r="CI4" s="92" t="str">
        <f t="shared" ca="1" si="46"/>
        <v/>
      </c>
      <c r="CJ4" s="94" t="str">
        <f t="shared" ca="1" si="47"/>
        <v/>
      </c>
    </row>
    <row r="5" spans="1:88" s="50" customFormat="1" x14ac:dyDescent="0.25">
      <c r="A5" s="50" t="str">
        <f>IF(Einstellungen!F5&lt;&gt;"",Einstellungen!F5,"")</f>
        <v/>
      </c>
      <c r="B5" s="57" t="str">
        <f ca="1">IF(A5&lt;&gt;"",Einstellungen!G5-COUNTIF(INDIRECT(E$1&amp;"!$C$49:$AG$59",TRUE),A5)-COUNTIF(INDIRECT(L$1&amp;"!$C$49:$AG$59",TRUE),A5)-COUNTIF(INDIRECT(S$1&amp;"!$C$49:$AG$59",TRUE),A5)-COUNTIF(INDIRECT(Z$1&amp;"!$C$49:$AG$59",TRUE),A5)-COUNTIF(INDIRECT(AG$1&amp;"!$C$49:$AG$59",TRUE),A5)-COUNTIF(INDIRECT(AN$1&amp;"!$C$49:$AG$59",TRUE),A5)-COUNTIF(INDIRECT(AU$1&amp;"!$C$49:$AG$59",TRUE),A5)-COUNTIF(INDIRECT(BB$1&amp;"!$C$49:$AG$59",TRUE),A5)-COUNTIF(INDIRECT(BI$1&amp;"!$C$49:$AG$59",TRUE),A5)-COUNTIF(INDIRECT(BP$1&amp;"!$C$49:$AG$59",TRUE),A5)-COUNTIF(INDIRECT(BW$1&amp;"!$C$49:$AG$59",TRUE),A5)-COUNTIF(INDIRECT(CD$1&amp;"!$C$49:$AG$59",TRUE),A5),"")</f>
        <v/>
      </c>
      <c r="D5" s="52"/>
      <c r="E5" s="95" t="str">
        <f ca="1">IF($A5&lt;&gt;"",SUMIFS(INDIRECT(E$1&amp;"!$C$22:$AG$22",TRUE),INDIRECT(E$1&amp;"!$C$19:$AG$19",TRUE),$A5)+SUMIFS(INDIRECT(E$1&amp;"!$C$26:$AG$26",TRUE),INDIRECT(E$1&amp;"!$C$23:$AG$23",TRUE),$A5)+SUMIFS(INDIRECT(E$1&amp;"!$C$30:$AG$30",TRUE),INDIRECT(E$1&amp;"!$C$27:$AG$27",TRUE),$A5)+SUMIFS(INDIRECT(E$1&amp;"!$C$34:$AG$34",TRUE),INDIRECT(E$1&amp;"!$C$31:$AG$31",TRUE),$A5)+SUMIFS(INDIRECT(E$1&amp;"!$C$38:$AG$38",TRUE),INDIRECT(E$1&amp;"!$C$35:$AG$35",TRUE),$A5)+(COUNTIFS(INDIRECT(E$1&amp;"!$C$49:$AG$59",TRUE),$A5)*ROUND(Einstellungen!$H5/30.44,2))+SUMIFS(INDIRECT(E$1&amp;"!$C$42:$AG$42"),INDIRECT(E$1&amp;"!$C$41:$AG$41"),$A5)+SUMIFS(INDIRECT(E$1&amp;"!$C$44:$AG$44"),INDIRECT(E$1&amp;"!$C$43:$AG$43"),$A5)+SUMIFS(INDIRECT(E$1&amp;"!$C$46:$AG$46"),INDIRECT(E$1&amp;"!$C$45:$AG$45"),$A5),"")</f>
        <v/>
      </c>
      <c r="F5" s="95" t="str">
        <f>IF($A5&lt;&gt;"",Einstellungen!$H5,"")</f>
        <v/>
      </c>
      <c r="G5" s="95"/>
      <c r="H5" s="96" t="str">
        <f t="shared" ca="1" si="0"/>
        <v/>
      </c>
      <c r="I5" s="96" t="str">
        <f t="shared" ca="1" si="12"/>
        <v/>
      </c>
      <c r="J5" s="95" t="str">
        <f t="shared" ca="1" si="13"/>
        <v/>
      </c>
      <c r="K5" s="97" t="str">
        <f t="shared" ca="1" si="14"/>
        <v/>
      </c>
      <c r="L5" s="95" t="str">
        <f ca="1">IF($A5&lt;&gt;"",SUMIFS(INDIRECT(L$1&amp;"!$C$22:$AG$22",TRUE),INDIRECT(L$1&amp;"!$C$19:$AG$19",TRUE),$A5)+SUMIFS(INDIRECT(L$1&amp;"!$C$26:$AG$26",TRUE),INDIRECT(L$1&amp;"!$C$23:$AG$23",TRUE),$A5)+SUMIFS(INDIRECT(L$1&amp;"!$C$30:$AG$30",TRUE),INDIRECT(L$1&amp;"!$C$27:$AG$27",TRUE),$A5)+SUMIFS(INDIRECT(L$1&amp;"!$C$34:$AG$34",TRUE),INDIRECT(L$1&amp;"!$C$31:$AG$31",TRUE),$A5)+SUMIFS(INDIRECT(L$1&amp;"!$C$38:$AG$38",TRUE),INDIRECT(L$1&amp;"!$C$35:$AG$35",TRUE),$A5)+(COUNTIFS(INDIRECT(L$1&amp;"!$C$49:$AG$59",TRUE),$A5)*ROUND(Einstellungen!$H5/30.44,2))+SUMIFS(INDIRECT(L$1&amp;"!$C$42:$AG$42"),INDIRECT(L$1&amp;"!$C$41:$AG$41"),$A5)+SUMIFS(INDIRECT(L$1&amp;"!$C$44:$AG$44"),INDIRECT(L$1&amp;"!$C$43:$AG$43"),$A5)+SUMIFS(INDIRECT(L$1&amp;"!$C$46:$AG$46"),INDIRECT(L$1&amp;"!$C$45:$AG$45"),$A5),"")</f>
        <v/>
      </c>
      <c r="M5" s="95" t="str">
        <f>IF($A5&lt;&gt;"",Einstellungen!$H5,"")</f>
        <v/>
      </c>
      <c r="N5" s="95"/>
      <c r="O5" s="96" t="str">
        <f t="shared" ca="1" si="1"/>
        <v/>
      </c>
      <c r="P5" s="96" t="str">
        <f t="shared" ca="1" si="15"/>
        <v/>
      </c>
      <c r="Q5" s="95" t="str">
        <f t="shared" ca="1" si="16"/>
        <v/>
      </c>
      <c r="R5" s="97" t="str">
        <f t="shared" ca="1" si="17"/>
        <v/>
      </c>
      <c r="S5" s="95" t="str">
        <f ca="1">IF($A5&lt;&gt;"",SUMIFS(INDIRECT(S$1&amp;"!$C$22:$AG$22",TRUE),INDIRECT(S$1&amp;"!$C$19:$AG$19",TRUE),$A5)+SUMIFS(INDIRECT(S$1&amp;"!$C$26:$AG$26",TRUE),INDIRECT(S$1&amp;"!$C$23:$AG$23",TRUE),$A5)+SUMIFS(INDIRECT(S$1&amp;"!$C$30:$AG$30",TRUE),INDIRECT(S$1&amp;"!$C$27:$AG$27",TRUE),$A5)+SUMIFS(INDIRECT(S$1&amp;"!$C$34:$AG$34",TRUE),INDIRECT(S$1&amp;"!$C$31:$AG$31",TRUE),$A5)+SUMIFS(INDIRECT(S$1&amp;"!$C$38:$AG$38",TRUE),INDIRECT(S$1&amp;"!$C$35:$AG$35",TRUE),$A5)+(COUNTIFS(INDIRECT(S$1&amp;"!$C$49:$AG$59",TRUE),$A5)*ROUND(Einstellungen!$H5/30.44,2))+SUMIFS(INDIRECT(S$1&amp;"!$C$42:$AG$42"),INDIRECT(S$1&amp;"!$C$41:$AG$41"),$A5)+SUMIFS(INDIRECT(S$1&amp;"!$C$44:$AG$44"),INDIRECT(S$1&amp;"!$C$43:$AG$43"),$A5)+SUMIFS(INDIRECT(S$1&amp;"!$C$46:$AG$46"),INDIRECT(S$1&amp;"!$C$45:$AG$45"),$A5),"")</f>
        <v/>
      </c>
      <c r="T5" s="95" t="str">
        <f>IF($A5&lt;&gt;"",Einstellungen!$H5,"")</f>
        <v/>
      </c>
      <c r="U5" s="95"/>
      <c r="V5" s="96" t="str">
        <f t="shared" ca="1" si="2"/>
        <v/>
      </c>
      <c r="W5" s="96" t="str">
        <f t="shared" ca="1" si="18"/>
        <v/>
      </c>
      <c r="X5" s="95" t="str">
        <f t="shared" ca="1" si="19"/>
        <v/>
      </c>
      <c r="Y5" s="97" t="str">
        <f t="shared" ca="1" si="20"/>
        <v/>
      </c>
      <c r="Z5" s="95" t="str">
        <f ca="1">IF($A5&lt;&gt;"",SUMIFS(INDIRECT(Z$1&amp;"!$C$22:$AG$22",TRUE),INDIRECT(Z$1&amp;"!$C$19:$AG$19",TRUE),$A5)+SUMIFS(INDIRECT(Z$1&amp;"!$C$26:$AG$26",TRUE),INDIRECT(Z$1&amp;"!$C$23:$AG$23",TRUE),$A5)+SUMIFS(INDIRECT(Z$1&amp;"!$C$30:$AG$30",TRUE),INDIRECT(Z$1&amp;"!$C$27:$AG$27",TRUE),$A5)+SUMIFS(INDIRECT(Z$1&amp;"!$C$34:$AG$34",TRUE),INDIRECT(Z$1&amp;"!$C$31:$AG$31",TRUE),$A5)+SUMIFS(INDIRECT(Z$1&amp;"!$C$38:$AG$38",TRUE),INDIRECT(S$1&amp;"!$C$35:$AG$35",TRUE),$A5)+(COUNTIFS(INDIRECT(Z$1&amp;"!$C$49:$AG$59",TRUE),$A5)*ROUND(Einstellungen!$H5/30.44,2))+SUMIFS(INDIRECT(Z$1&amp;"!$C$42:$AG$42"),INDIRECT(S$1&amp;"!$C$41:$AG$41"),$A5)+SUMIFS(INDIRECT(Z$1&amp;"!$C$44:$AG$44"),INDIRECT(Z$1&amp;"!$C$43:$AG$43"),$A5)+SUMIFS(INDIRECT(Z$1&amp;"!$C$46:$AG$46"),INDIRECT(Z$1&amp;"!$C$45:$AG$45"),$A5),"")</f>
        <v/>
      </c>
      <c r="AA5" s="95" t="str">
        <f>IF($A5&lt;&gt;"",Einstellungen!$H5,"")</f>
        <v/>
      </c>
      <c r="AB5" s="95"/>
      <c r="AC5" s="96" t="str">
        <f t="shared" ca="1" si="3"/>
        <v/>
      </c>
      <c r="AD5" s="96" t="str">
        <f t="shared" ca="1" si="21"/>
        <v/>
      </c>
      <c r="AE5" s="95" t="str">
        <f t="shared" ca="1" si="22"/>
        <v/>
      </c>
      <c r="AF5" s="97" t="str">
        <f t="shared" ca="1" si="23"/>
        <v/>
      </c>
      <c r="AG5" s="95" t="str">
        <f ca="1">IF($A5&lt;&gt;"",SUMIFS(INDIRECT(AG$1&amp;"!$C$22:$AG$22",TRUE),INDIRECT(AG$1&amp;"!$C$19:$AG$19",TRUE),$A5)+SUMIFS(INDIRECT(AG$1&amp;"!$C$26:$AG$26",TRUE),INDIRECT(AG$1&amp;"!$C$23:$AG$23",TRUE),$A5)+SUMIFS(INDIRECT(AG$1&amp;"!$C$30:$AG$30",TRUE),INDIRECT(AG$1&amp;"!$C$27:$AG$27",TRUE),$A5)+SUMIFS(INDIRECT(AG$1&amp;"!$C$34:$AG$34",TRUE),INDIRECT(AG$1&amp;"!$C$31:$AG$31",TRUE),$A5)+SUMIFS(INDIRECT(AG$1&amp;"!$C$38:$AG$38",TRUE),INDIRECT(AG$1&amp;"!$C$35:$AG$35",TRUE),$A5)+(COUNTIFS(INDIRECT(AG$1&amp;"!$C$49:$AG$59",TRUE),$A5)*ROUND(Einstellungen!$H5/30.44,2))+SUMIFS(INDIRECT(AG$1&amp;"!$C$42:$AG$42"),INDIRECT(AG$1&amp;"!$C$41:$AG$41"),$A5)+SUMIFS(INDIRECT(AG$1&amp;"!$C$44:$AG$44"),INDIRECT(AG$1&amp;"!$C$43:$AG$43"),$A5)+SUMIFS(INDIRECT(AG$1&amp;"!$C$46:$AG$46"),INDIRECT(AG$1&amp;"!$C$45:$AG$45"),$A5),"")</f>
        <v/>
      </c>
      <c r="AH5" s="95" t="str">
        <f>IF($A5&lt;&gt;"",Einstellungen!$H5,"")</f>
        <v/>
      </c>
      <c r="AI5" s="95"/>
      <c r="AJ5" s="96" t="str">
        <f t="shared" ca="1" si="4"/>
        <v/>
      </c>
      <c r="AK5" s="96" t="str">
        <f t="shared" ca="1" si="24"/>
        <v/>
      </c>
      <c r="AL5" s="95" t="str">
        <f t="shared" ca="1" si="25"/>
        <v/>
      </c>
      <c r="AM5" s="97" t="str">
        <f t="shared" ca="1" si="26"/>
        <v/>
      </c>
      <c r="AN5" s="95" t="str">
        <f ca="1">IF($A5&lt;&gt;"",SUMIFS(INDIRECT(AN$1&amp;"!$C$22:$AG$22",TRUE),INDIRECT(AN$1&amp;"!$C$19:$AG$19",TRUE),$A5)+SUMIFS(INDIRECT(AN$1&amp;"!$C$26:$AG$26",TRUE),INDIRECT(AN$1&amp;"!$C$23:$AG$23",TRUE),$A5)+SUMIFS(INDIRECT(AN$1&amp;"!$C$30:$AG$30",TRUE),INDIRECT(AN$1&amp;"!$C$27:$AG$27",TRUE),$A5)+SUMIFS(INDIRECT(AN$1&amp;"!$C$34:$AG$34",TRUE),INDIRECT(AN$1&amp;"!$C$31:$AG$31",TRUE),$A5)+SUMIFS(INDIRECT(AN$1&amp;"!$C$38:$AG$38",TRUE),INDIRECT(AN$1&amp;"!$C$35:$AG$35",TRUE),$A5)+(COUNTIFS(INDIRECT(AN$1&amp;"!$C$49:$AG$59",TRUE),$A5)*ROUND(Einstellungen!$H5/30.44,2))+SUMIFS(INDIRECT(AN$1&amp;"!$C$42:$AG$42"),INDIRECT(AN$1&amp;"!$C$41:$AG$41"),$A5)+SUMIFS(INDIRECT(AN$1&amp;"!$C$44:$AG$44"),INDIRECT(AN$1&amp;"!$C$43:$AG$43"),$A5)+SUMIFS(INDIRECT(AN$1&amp;"!$C$46:$AG$46"),INDIRECT(AN$1&amp;"!$C$45:$AG$45"),$A5),"")</f>
        <v/>
      </c>
      <c r="AO5" s="95" t="str">
        <f>IF($A5&lt;&gt;"",Einstellungen!$H5,"")</f>
        <v/>
      </c>
      <c r="AP5" s="95"/>
      <c r="AQ5" s="96" t="str">
        <f t="shared" ca="1" si="5"/>
        <v/>
      </c>
      <c r="AR5" s="96" t="str">
        <f t="shared" ca="1" si="27"/>
        <v/>
      </c>
      <c r="AS5" s="95" t="str">
        <f t="shared" ca="1" si="28"/>
        <v/>
      </c>
      <c r="AT5" s="97" t="str">
        <f t="shared" ca="1" si="29"/>
        <v/>
      </c>
      <c r="AU5" s="95" t="str">
        <f ca="1">IF($A5&lt;&gt;"",SUMIFS(INDIRECT(AU$1&amp;"!$C$22:$AG$22",TRUE),INDIRECT(AU$1&amp;"!$C$19:$AG$19",TRUE),$A5)+SUMIFS(INDIRECT(AU$1&amp;"!$C$26:$AG$26",TRUE),INDIRECT(AU$1&amp;"!$C$23:$AG$23",TRUE),$A5)+SUMIFS(INDIRECT(AU$1&amp;"!$C$30:$AG$30",TRUE),INDIRECT(AU$1&amp;"!$C$27:$AG$27",TRUE),$A5)+SUMIFS(INDIRECT(AU$1&amp;"!$C$34:$AG$34",TRUE),INDIRECT(AU$1&amp;"!$C$31:$AG$31",TRUE),$A5)+SUMIFS(INDIRECT(AU$1&amp;"!$C$38:$AG$38",TRUE),INDIRECT(AU$1&amp;"!$C$35:$AG$35",TRUE),$A5)+(COUNTIFS(INDIRECT(AU$1&amp;"!$C$49:$AG$59",TRUE),$A5)*ROUND(Einstellungen!$H5/30.44,2))+SUMIFS(INDIRECT(AU$1&amp;"!$C$42:$AG$42"),INDIRECT(AU$1&amp;"!$C$41:$AG$41"),$A5)+SUMIFS(INDIRECT(AU$1&amp;"!$C$44:$AG$44"),INDIRECT(AU$1&amp;"!$C$43:$AG$43"),$A5)+SUMIFS(INDIRECT(AU$1&amp;"!$C$46:$AG$46"),INDIRECT(AU$1&amp;"!$C$45:$AG$45"),$A5),"")</f>
        <v/>
      </c>
      <c r="AV5" s="95" t="str">
        <f>IF($A5&lt;&gt;"",Einstellungen!$H5,"")</f>
        <v/>
      </c>
      <c r="AW5" s="95"/>
      <c r="AX5" s="96" t="str">
        <f t="shared" ca="1" si="6"/>
        <v/>
      </c>
      <c r="AY5" s="96" t="str">
        <f t="shared" ca="1" si="30"/>
        <v/>
      </c>
      <c r="AZ5" s="95" t="str">
        <f t="shared" ca="1" si="31"/>
        <v/>
      </c>
      <c r="BA5" s="97" t="str">
        <f t="shared" ca="1" si="32"/>
        <v/>
      </c>
      <c r="BB5" s="95" t="str">
        <f ca="1">IF($A5&lt;&gt;"",SUMIFS(INDIRECT(BB$1&amp;"!$C$22:$AG$22",TRUE),INDIRECT(BB$1&amp;"!$C$19:$AG$19",TRUE),$A5)+SUMIFS(INDIRECT(BB$1&amp;"!$C$26:$AG$26",TRUE),INDIRECT(BB$1&amp;"!$C$23:$AG$23",TRUE),$A5)+SUMIFS(INDIRECT(BB$1&amp;"!$C$30:$AG$30",TRUE),INDIRECT(BB$1&amp;"!$C$27:$AG$27",TRUE),$A5)+SUMIFS(INDIRECT(BB$1&amp;"!$C$34:$AG$34",TRUE),INDIRECT(BB$1&amp;"!$C$31:$AG$31",TRUE),$A5)+SUMIFS(INDIRECT(BB$1&amp;"!$C$38:$AG$38",TRUE),INDIRECT(BB$1&amp;"!$C$35:$AG$35",TRUE),$A5)+(COUNTIFS(INDIRECT(BB$1&amp;"!$C$49:$AG$59",TRUE),$A5)*ROUND(Einstellungen!$H5/30.44,2))+SUMIFS(INDIRECT(BB$1&amp;"!$C$42:$AG$42"),INDIRECT(BB$1&amp;"!$C$41:$AG$41"),$A5)+SUMIFS(INDIRECT(BB$1&amp;"!$C$44:$AG$44"),INDIRECT(BB$1&amp;"!$C$43:$AG$43"),$A5)+SUMIFS(INDIRECT(BB$1&amp;"!$C$46:$AG$46"),INDIRECT(BB$1&amp;"!$C$45:$AG$45"),$A5),"")</f>
        <v/>
      </c>
      <c r="BC5" s="95" t="str">
        <f>IF($A5&lt;&gt;"",Einstellungen!$H5,"")</f>
        <v/>
      </c>
      <c r="BD5" s="95"/>
      <c r="BE5" s="96" t="str">
        <f t="shared" ca="1" si="7"/>
        <v/>
      </c>
      <c r="BF5" s="96" t="str">
        <f t="shared" ca="1" si="33"/>
        <v/>
      </c>
      <c r="BG5" s="95" t="str">
        <f t="shared" ca="1" si="34"/>
        <v/>
      </c>
      <c r="BH5" s="97" t="str">
        <f t="shared" ca="1" si="35"/>
        <v/>
      </c>
      <c r="BI5" s="95" t="str">
        <f ca="1">IF($A5&lt;&gt;"",SUMIFS(INDIRECT(BI$1&amp;"!$C$22:$AG$22",TRUE),INDIRECT(BI$1&amp;"!$C$19:$AG$19",TRUE),$A5)+SUMIFS(INDIRECT(BI$1&amp;"!$C$26:$AG$26",TRUE),INDIRECT(BI$1&amp;"!$C$23:$AG$23",TRUE),$A5)+SUMIFS(INDIRECT(BI$1&amp;"!$C$30:$AG$30",TRUE),INDIRECT(BI$1&amp;"!$C$27:$AG$27",TRUE),$A5)+SUMIFS(INDIRECT(BI$1&amp;"!$C$34:$AG$34",TRUE),INDIRECT(BI$1&amp;"!$C$31:$AG$31",TRUE),$A5)+SUMIFS(INDIRECT(BI$1&amp;"!$C$38:$AG$38",TRUE),INDIRECT(BI$1&amp;"!$C$35:$AG$35",TRUE),$A5)+(COUNTIFS(INDIRECT(BI$1&amp;"!$C$49:$AG$59",TRUE),$A5)*ROUND(Einstellungen!$H5/30.44,2))+SUMIFS(INDIRECT(BI$1&amp;"!$C$42:$AG$42"),INDIRECT(BI$1&amp;"!$C$41:$AG$41"),$A5)+SUMIFS(INDIRECT(BI$1&amp;"!$C$44:$AG$44"),INDIRECT(BI$1&amp;"!$C$43:$AG$43"),$A5)+SUMIFS(INDIRECT(BI$1&amp;"!$C$46:$AG$46"),INDIRECT(BI$1&amp;"!$C$45:$AG$45"),$A5),"")</f>
        <v/>
      </c>
      <c r="BJ5" s="95" t="str">
        <f>IF($A5&lt;&gt;"",Einstellungen!$H5,"")</f>
        <v/>
      </c>
      <c r="BK5" s="95"/>
      <c r="BL5" s="96" t="str">
        <f t="shared" ca="1" si="8"/>
        <v/>
      </c>
      <c r="BM5" s="96" t="str">
        <f t="shared" ca="1" si="36"/>
        <v/>
      </c>
      <c r="BN5" s="95" t="str">
        <f t="shared" ca="1" si="37"/>
        <v/>
      </c>
      <c r="BO5" s="97" t="str">
        <f t="shared" ca="1" si="38"/>
        <v/>
      </c>
      <c r="BP5" s="95" t="str">
        <f ca="1">IF($A5&lt;&gt;"",SUMIFS(INDIRECT(BP$1&amp;"!$C$22:$AG$22",TRUE),INDIRECT(BP$1&amp;"!$C$19:$AG$19",TRUE),$A5)+SUMIFS(INDIRECT(BP$1&amp;"!$C$26:$AG$26",TRUE),INDIRECT(BP$1&amp;"!$C$23:$AG$23",TRUE),$A5)+SUMIFS(INDIRECT(BP$1&amp;"!$C$30:$AG$30",TRUE),INDIRECT(BP$1&amp;"!$C$27:$AG$27",TRUE),$A5)+SUMIFS(INDIRECT(BP$1&amp;"!$C$34:$AG$34",TRUE),INDIRECT(BP$1&amp;"!$C$31:$AG$31",TRUE),$A5)+SUMIFS(INDIRECT(BP$1&amp;"!$C$38:$AG$38",TRUE),INDIRECT(BP$1&amp;"!$C$35:$AG$35",TRUE),$A5)+(COUNTIFS(INDIRECT(BP$1&amp;"!$C$49:$AG$59",TRUE),$A5)*ROUND(Einstellungen!$H5/30.44,2))+SUMIFS(INDIRECT(BP$1&amp;"!$C$42:$AG$42"),INDIRECT(BP$1&amp;"!$C$41:$AG$41"),$A5)+SUMIFS(INDIRECT(BP$1&amp;"!$C$44:$AG$44"),INDIRECT(BP$1&amp;"!$C$43:$AG$43"),$A5)+SUMIFS(INDIRECT(BP$1&amp;"!$C$46:$AG$46"),INDIRECT(BP$1&amp;"!$C$45:$AG$45"),$A5),"")</f>
        <v/>
      </c>
      <c r="BQ5" s="95" t="str">
        <f>IF($A5&lt;&gt;"",Einstellungen!$H5,"")</f>
        <v/>
      </c>
      <c r="BR5" s="95"/>
      <c r="BS5" s="96" t="str">
        <f t="shared" ca="1" si="9"/>
        <v/>
      </c>
      <c r="BT5" s="96" t="str">
        <f t="shared" ca="1" si="39"/>
        <v/>
      </c>
      <c r="BU5" s="95" t="str">
        <f t="shared" ca="1" si="40"/>
        <v/>
      </c>
      <c r="BV5" s="97" t="str">
        <f t="shared" ca="1" si="41"/>
        <v/>
      </c>
      <c r="BW5" s="95" t="str">
        <f ca="1">IF($A5&lt;&gt;"",SUMIFS(INDIRECT(BW$1&amp;"!$C$22:$AG$22",TRUE),INDIRECT(BW$1&amp;"!$C$19:$AG$19",TRUE),$A5)+SUMIFS(INDIRECT(BW$1&amp;"!$C$26:$AG$26",TRUE),INDIRECT(BW$1&amp;"!$C$23:$AG$23",TRUE),$A5)+SUMIFS(INDIRECT(BW$1&amp;"!$C$30:$AG$30",TRUE),INDIRECT(BW$1&amp;"!$C$27:$AG$27",TRUE),$A5)+SUMIFS(INDIRECT(BW$1&amp;"!$C$34:$AG$34",TRUE),INDIRECT(BW$1&amp;"!$C$31:$AG$31",TRUE),$A5)+SUMIFS(INDIRECT(BW$1&amp;"!$C$38:$AG$38",TRUE),INDIRECT(BW$1&amp;"!$C$35:$AG$35",TRUE),$A5)+(COUNTIFS(INDIRECT(BW$1&amp;"!$C$49:$AG$59",TRUE),$A5)*ROUND(Einstellungen!$H5/30.44,2))+SUMIFS(INDIRECT(BW$1&amp;"!$C$42:$AG$42"),INDIRECT(BW$1&amp;"!$C$41:$AG$41"),$A5)+SUMIFS(INDIRECT(BW$1&amp;"!$C$44:$AG$44"),INDIRECT(BW$1&amp;"!$C$43:$AG$43"),$A5)+SUMIFS(INDIRECT(BW$1&amp;"!$C$46:$AG$46"),INDIRECT(BW$1&amp;"!$C$45:$AG$45"),$A5),"")</f>
        <v/>
      </c>
      <c r="BX5" s="95" t="str">
        <f>IF($A5&lt;&gt;"",Einstellungen!$H5,"")</f>
        <v/>
      </c>
      <c r="BY5" s="95"/>
      <c r="BZ5" s="96" t="str">
        <f t="shared" ca="1" si="10"/>
        <v/>
      </c>
      <c r="CA5" s="96" t="str">
        <f t="shared" ca="1" si="42"/>
        <v/>
      </c>
      <c r="CB5" s="95" t="str">
        <f t="shared" ca="1" si="43"/>
        <v/>
      </c>
      <c r="CC5" s="97" t="str">
        <f t="shared" ca="1" si="44"/>
        <v/>
      </c>
      <c r="CD5" s="95" t="str">
        <f ca="1">IF($A5&lt;&gt;"",SUMIFS(INDIRECT(CD$1&amp;"!$C$22:$AG$22",TRUE),INDIRECT(CD$1&amp;"!$C$19:$AG$19",TRUE),$A5)+SUMIFS(INDIRECT(CD$1&amp;"!$C$26:$AG$26",TRUE),INDIRECT(CD$1&amp;"!$C$23:$AG$23",TRUE),$A5)+SUMIFS(INDIRECT(CD$1&amp;"!$C$30:$AG$30",TRUE),INDIRECT(CD$1&amp;"!$C$27:$AG$27",TRUE),$A5)+SUMIFS(INDIRECT(CD$1&amp;"!$C$34:$AG$34",TRUE),INDIRECT(CD$1&amp;"!$C$31:$AG$31",TRUE),$A5)+SUMIFS(INDIRECT(CD$1&amp;"!$C$38:$AG$38",TRUE),INDIRECT(CD$1&amp;"!$C$35:$AG$35",TRUE),$A5)+(COUNTIFS(INDIRECT(CD$1&amp;"!$C$49:$AG$59",TRUE),$A5)*ROUND(Einstellungen!$H5/30.44,2))+SUMIFS(INDIRECT(CD$1&amp;"!$C$42:$AG$42"),INDIRECT(CD$1&amp;"!$C$41:$AG$41"),$A5)+SUMIFS(INDIRECT(CD$1&amp;"!$C$44:$AG$44"),INDIRECT(CD$1&amp;"!$C$43:$AG$43"),$A5)+SUMIFS(INDIRECT(CD$1&amp;"!$C$46:$AG$46"),INDIRECT(CD$1&amp;"!$C$45:$AG$45"),$A5),"")</f>
        <v/>
      </c>
      <c r="CE5" s="95" t="str">
        <f>IF($A5&lt;&gt;"",Einstellungen!$H5,"")</f>
        <v/>
      </c>
      <c r="CF5" s="95"/>
      <c r="CG5" s="96" t="str">
        <f t="shared" ca="1" si="11"/>
        <v/>
      </c>
      <c r="CH5" s="96" t="str">
        <f t="shared" ca="1" si="45"/>
        <v/>
      </c>
      <c r="CI5" s="95" t="str">
        <f t="shared" ca="1" si="46"/>
        <v/>
      </c>
      <c r="CJ5" s="97" t="str">
        <f t="shared" ca="1" si="47"/>
        <v/>
      </c>
    </row>
    <row r="6" spans="1:88" s="9" customFormat="1" x14ac:dyDescent="0.25">
      <c r="A6" s="9" t="str">
        <f>IF(Einstellungen!F6&lt;&gt;"",Einstellungen!F6,"")</f>
        <v/>
      </c>
      <c r="B6" s="56" t="str">
        <f ca="1">IF(A6&lt;&gt;"",Einstellungen!G6-COUNTIF(INDIRECT(E$1&amp;"!$C$49:$AG$59",TRUE),A6)-COUNTIF(INDIRECT(L$1&amp;"!$C$49:$AG$59",TRUE),A6)-COUNTIF(INDIRECT(S$1&amp;"!$C$49:$AG$59",TRUE),A6)-COUNTIF(INDIRECT(Z$1&amp;"!$C$49:$AG$59",TRUE),A6)-COUNTIF(INDIRECT(AG$1&amp;"!$C$49:$AG$59",TRUE),A6)-COUNTIF(INDIRECT(AN$1&amp;"!$C$49:$AG$59",TRUE),A6)-COUNTIF(INDIRECT(AU$1&amp;"!$C$49:$AG$59",TRUE),A6)-COUNTIF(INDIRECT(BB$1&amp;"!$C$49:$AG$59",TRUE),A6)-COUNTIF(INDIRECT(BI$1&amp;"!$C$49:$AG$59",TRUE),A6)-COUNTIF(INDIRECT(BP$1&amp;"!$C$49:$AG$59",TRUE),A6)-COUNTIF(INDIRECT(BW$1&amp;"!$C$49:$AG$59",TRUE),A6)-COUNTIF(INDIRECT(CD$1&amp;"!$C$49:$AG$59",TRUE),A6),"")</f>
        <v/>
      </c>
      <c r="D6" s="23"/>
      <c r="E6" s="92" t="str">
        <f ca="1">IF($A6&lt;&gt;"",SUMIFS(INDIRECT(E$1&amp;"!$C$22:$AG$22",TRUE),INDIRECT(E$1&amp;"!$C$19:$AG$19",TRUE),$A6)+SUMIFS(INDIRECT(E$1&amp;"!$C$26:$AG$26",TRUE),INDIRECT(E$1&amp;"!$C$23:$AG$23",TRUE),$A6)+SUMIFS(INDIRECT(E$1&amp;"!$C$30:$AG$30",TRUE),INDIRECT(E$1&amp;"!$C$27:$AG$27",TRUE),$A6)+SUMIFS(INDIRECT(E$1&amp;"!$C$34:$AG$34",TRUE),INDIRECT(E$1&amp;"!$C$31:$AG$31",TRUE),$A6)+SUMIFS(INDIRECT(E$1&amp;"!$C$38:$AG$38",TRUE),INDIRECT(E$1&amp;"!$C$35:$AG$35",TRUE),$A6)+(COUNTIFS(INDIRECT(E$1&amp;"!$C$49:$AG$59",TRUE),$A6)*ROUND(Einstellungen!$H6/30.44,2))+SUMIFS(INDIRECT(E$1&amp;"!$C$42:$AG$42"),INDIRECT(E$1&amp;"!$C$41:$AG$41"),$A6)+SUMIFS(INDIRECT(E$1&amp;"!$C$44:$AG$44"),INDIRECT(E$1&amp;"!$C$43:$AG$43"),$A6)+SUMIFS(INDIRECT(E$1&amp;"!$C$46:$AG$46"),INDIRECT(E$1&amp;"!$C$45:$AG$45"),$A6),"")</f>
        <v/>
      </c>
      <c r="F6" s="92" t="str">
        <f>IF($A6&lt;&gt;"",Einstellungen!$H6,"")</f>
        <v/>
      </c>
      <c r="G6" s="92"/>
      <c r="H6" s="93" t="str">
        <f t="shared" ca="1" si="0"/>
        <v/>
      </c>
      <c r="I6" s="93" t="str">
        <f t="shared" ca="1" si="12"/>
        <v/>
      </c>
      <c r="J6" s="92" t="str">
        <f t="shared" ca="1" si="13"/>
        <v/>
      </c>
      <c r="K6" s="94" t="str">
        <f t="shared" ca="1" si="14"/>
        <v/>
      </c>
      <c r="L6" s="92" t="str">
        <f ca="1">IF($A6&lt;&gt;"",SUMIFS(INDIRECT(L$1&amp;"!$C$22:$AG$22",TRUE),INDIRECT(L$1&amp;"!$C$19:$AG$19",TRUE),$A6)+SUMIFS(INDIRECT(L$1&amp;"!$C$26:$AG$26",TRUE),INDIRECT(L$1&amp;"!$C$23:$AG$23",TRUE),$A6)+SUMIFS(INDIRECT(L$1&amp;"!$C$30:$AG$30",TRUE),INDIRECT(L$1&amp;"!$C$27:$AG$27",TRUE),$A6)+SUMIFS(INDIRECT(L$1&amp;"!$C$34:$AG$34",TRUE),INDIRECT(L$1&amp;"!$C$31:$AG$31",TRUE),$A6)+SUMIFS(INDIRECT(L$1&amp;"!$C$38:$AG$38",TRUE),INDIRECT(L$1&amp;"!$C$35:$AG$35",TRUE),$A6)+(COUNTIFS(INDIRECT(L$1&amp;"!$C$49:$AG$59",TRUE),$A6)*ROUND(Einstellungen!$H6/30.44,2))+SUMIFS(INDIRECT(L$1&amp;"!$C$42:$AG$42"),INDIRECT(L$1&amp;"!$C$41:$AG$41"),$A6)+SUMIFS(INDIRECT(L$1&amp;"!$C$44:$AG$44"),INDIRECT(L$1&amp;"!$C$43:$AG$43"),$A6)+SUMIFS(INDIRECT(L$1&amp;"!$C$46:$AG$46"),INDIRECT(L$1&amp;"!$C$45:$AG$45"),$A6),"")</f>
        <v/>
      </c>
      <c r="M6" s="92" t="str">
        <f>IF($A6&lt;&gt;"",Einstellungen!$H6,"")</f>
        <v/>
      </c>
      <c r="N6" s="92"/>
      <c r="O6" s="93" t="str">
        <f t="shared" ca="1" si="1"/>
        <v/>
      </c>
      <c r="P6" s="93" t="str">
        <f t="shared" ca="1" si="15"/>
        <v/>
      </c>
      <c r="Q6" s="92" t="str">
        <f t="shared" ca="1" si="16"/>
        <v/>
      </c>
      <c r="R6" s="94" t="str">
        <f t="shared" ca="1" si="17"/>
        <v/>
      </c>
      <c r="S6" s="92" t="str">
        <f ca="1">IF($A6&lt;&gt;"",SUMIFS(INDIRECT(S$1&amp;"!$C$22:$AG$22",TRUE),INDIRECT(S$1&amp;"!$C$19:$AG$19",TRUE),$A6)+SUMIFS(INDIRECT(S$1&amp;"!$C$26:$AG$26",TRUE),INDIRECT(S$1&amp;"!$C$23:$AG$23",TRUE),$A6)+SUMIFS(INDIRECT(S$1&amp;"!$C$30:$AG$30",TRUE),INDIRECT(S$1&amp;"!$C$27:$AG$27",TRUE),$A6)+SUMIFS(INDIRECT(S$1&amp;"!$C$34:$AG$34",TRUE),INDIRECT(S$1&amp;"!$C$31:$AG$31",TRUE),$A6)+SUMIFS(INDIRECT(S$1&amp;"!$C$38:$AG$38",TRUE),INDIRECT(S$1&amp;"!$C$35:$AG$35",TRUE),$A6)+(COUNTIFS(INDIRECT(S$1&amp;"!$C$49:$AG$59",TRUE),$A6)*ROUND(Einstellungen!$H6/30.44,2))+SUMIFS(INDIRECT(S$1&amp;"!$C$42:$AG$42"),INDIRECT(S$1&amp;"!$C$41:$AG$41"),$A6)+SUMIFS(INDIRECT(S$1&amp;"!$C$44:$AG$44"),INDIRECT(S$1&amp;"!$C$43:$AG$43"),$A6)+SUMIFS(INDIRECT(S$1&amp;"!$C$46:$AG$46"),INDIRECT(S$1&amp;"!$C$45:$AG$45"),$A6),"")</f>
        <v/>
      </c>
      <c r="T6" s="92" t="str">
        <f>IF($A6&lt;&gt;"",Einstellungen!$H6,"")</f>
        <v/>
      </c>
      <c r="U6" s="92"/>
      <c r="V6" s="93" t="str">
        <f t="shared" ca="1" si="2"/>
        <v/>
      </c>
      <c r="W6" s="93" t="str">
        <f t="shared" ca="1" si="18"/>
        <v/>
      </c>
      <c r="X6" s="92" t="str">
        <f t="shared" ca="1" si="19"/>
        <v/>
      </c>
      <c r="Y6" s="94" t="str">
        <f t="shared" ca="1" si="20"/>
        <v/>
      </c>
      <c r="Z6" s="92" t="str">
        <f ca="1">IF($A6&lt;&gt;"",SUMIFS(INDIRECT(Z$1&amp;"!$C$22:$AG$22",TRUE),INDIRECT(Z$1&amp;"!$C$19:$AG$19",TRUE),$A6)+SUMIFS(INDIRECT(Z$1&amp;"!$C$26:$AG$26",TRUE),INDIRECT(Z$1&amp;"!$C$23:$AG$23",TRUE),$A6)+SUMIFS(INDIRECT(Z$1&amp;"!$C$30:$AG$30",TRUE),INDIRECT(Z$1&amp;"!$C$27:$AG$27",TRUE),$A6)+SUMIFS(INDIRECT(Z$1&amp;"!$C$34:$AG$34",TRUE),INDIRECT(Z$1&amp;"!$C$31:$AG$31",TRUE),$A6)+SUMIFS(INDIRECT(Z$1&amp;"!$C$38:$AG$38",TRUE),INDIRECT(S$1&amp;"!$C$35:$AG$35",TRUE),$A6)+(COUNTIFS(INDIRECT(Z$1&amp;"!$C$49:$AG$59",TRUE),$A6)*ROUND(Einstellungen!$H6/30.44,2))+SUMIFS(INDIRECT(Z$1&amp;"!$C$42:$AG$42"),INDIRECT(S$1&amp;"!$C$41:$AG$41"),$A6)+SUMIFS(INDIRECT(Z$1&amp;"!$C$44:$AG$44"),INDIRECT(Z$1&amp;"!$C$43:$AG$43"),$A6)+SUMIFS(INDIRECT(Z$1&amp;"!$C$46:$AG$46"),INDIRECT(Z$1&amp;"!$C$45:$AG$45"),$A6),"")</f>
        <v/>
      </c>
      <c r="AA6" s="92" t="str">
        <f>IF($A6&lt;&gt;"",Einstellungen!$H6,"")</f>
        <v/>
      </c>
      <c r="AB6" s="92"/>
      <c r="AC6" s="93" t="str">
        <f t="shared" ca="1" si="3"/>
        <v/>
      </c>
      <c r="AD6" s="93" t="str">
        <f t="shared" ca="1" si="21"/>
        <v/>
      </c>
      <c r="AE6" s="92" t="str">
        <f t="shared" ca="1" si="22"/>
        <v/>
      </c>
      <c r="AF6" s="94" t="str">
        <f t="shared" ca="1" si="23"/>
        <v/>
      </c>
      <c r="AG6" s="92" t="str">
        <f ca="1">IF($A6&lt;&gt;"",SUMIFS(INDIRECT(AG$1&amp;"!$C$22:$AG$22",TRUE),INDIRECT(AG$1&amp;"!$C$19:$AG$19",TRUE),$A6)+SUMIFS(INDIRECT(AG$1&amp;"!$C$26:$AG$26",TRUE),INDIRECT(AG$1&amp;"!$C$23:$AG$23",TRUE),$A6)+SUMIFS(INDIRECT(AG$1&amp;"!$C$30:$AG$30",TRUE),INDIRECT(AG$1&amp;"!$C$27:$AG$27",TRUE),$A6)+SUMIFS(INDIRECT(AG$1&amp;"!$C$34:$AG$34",TRUE),INDIRECT(AG$1&amp;"!$C$31:$AG$31",TRUE),$A6)+SUMIFS(INDIRECT(AG$1&amp;"!$C$38:$AG$38",TRUE),INDIRECT(AG$1&amp;"!$C$35:$AG$35",TRUE),$A6)+(COUNTIFS(INDIRECT(AG$1&amp;"!$C$49:$AG$59",TRUE),$A6)*ROUND(Einstellungen!$H6/30.44,2))+SUMIFS(INDIRECT(AG$1&amp;"!$C$42:$AG$42"),INDIRECT(AG$1&amp;"!$C$41:$AG$41"),$A6)+SUMIFS(INDIRECT(AG$1&amp;"!$C$44:$AG$44"),INDIRECT(AG$1&amp;"!$C$43:$AG$43"),$A6)+SUMIFS(INDIRECT(AG$1&amp;"!$C$46:$AG$46"),INDIRECT(AG$1&amp;"!$C$45:$AG$45"),$A6),"")</f>
        <v/>
      </c>
      <c r="AH6" s="92" t="str">
        <f>IF($A6&lt;&gt;"",Einstellungen!$H6,"")</f>
        <v/>
      </c>
      <c r="AI6" s="92"/>
      <c r="AJ6" s="93" t="str">
        <f t="shared" ca="1" si="4"/>
        <v/>
      </c>
      <c r="AK6" s="93" t="str">
        <f t="shared" ca="1" si="24"/>
        <v/>
      </c>
      <c r="AL6" s="92" t="str">
        <f t="shared" ca="1" si="25"/>
        <v/>
      </c>
      <c r="AM6" s="94" t="str">
        <f t="shared" ca="1" si="26"/>
        <v/>
      </c>
      <c r="AN6" s="92" t="str">
        <f ca="1">IF($A6&lt;&gt;"",SUMIFS(INDIRECT(AN$1&amp;"!$C$22:$AG$22",TRUE),INDIRECT(AN$1&amp;"!$C$19:$AG$19",TRUE),$A6)+SUMIFS(INDIRECT(AN$1&amp;"!$C$26:$AG$26",TRUE),INDIRECT(AN$1&amp;"!$C$23:$AG$23",TRUE),$A6)+SUMIFS(INDIRECT(AN$1&amp;"!$C$30:$AG$30",TRUE),INDIRECT(AN$1&amp;"!$C$27:$AG$27",TRUE),$A6)+SUMIFS(INDIRECT(AN$1&amp;"!$C$34:$AG$34",TRUE),INDIRECT(AN$1&amp;"!$C$31:$AG$31",TRUE),$A6)+SUMIFS(INDIRECT(AN$1&amp;"!$C$38:$AG$38",TRUE),INDIRECT(AN$1&amp;"!$C$35:$AG$35",TRUE),$A6)+(COUNTIFS(INDIRECT(AN$1&amp;"!$C$49:$AG$59",TRUE),$A6)*ROUND(Einstellungen!$H6/30.44,2))+SUMIFS(INDIRECT(AN$1&amp;"!$C$42:$AG$42"),INDIRECT(AN$1&amp;"!$C$41:$AG$41"),$A6)+SUMIFS(INDIRECT(AN$1&amp;"!$C$44:$AG$44"),INDIRECT(AN$1&amp;"!$C$43:$AG$43"),$A6)+SUMIFS(INDIRECT(AN$1&amp;"!$C$46:$AG$46"),INDIRECT(AN$1&amp;"!$C$45:$AG$45"),$A6),"")</f>
        <v/>
      </c>
      <c r="AO6" s="92" t="str">
        <f>IF($A6&lt;&gt;"",Einstellungen!$H6,"")</f>
        <v/>
      </c>
      <c r="AP6" s="92"/>
      <c r="AQ6" s="93" t="str">
        <f t="shared" ca="1" si="5"/>
        <v/>
      </c>
      <c r="AR6" s="93" t="str">
        <f t="shared" ca="1" si="27"/>
        <v/>
      </c>
      <c r="AS6" s="92" t="str">
        <f t="shared" ca="1" si="28"/>
        <v/>
      </c>
      <c r="AT6" s="94" t="str">
        <f t="shared" ca="1" si="29"/>
        <v/>
      </c>
      <c r="AU6" s="92" t="str">
        <f ca="1">IF($A6&lt;&gt;"",SUMIFS(INDIRECT(AU$1&amp;"!$C$22:$AG$22",TRUE),INDIRECT(AU$1&amp;"!$C$19:$AG$19",TRUE),$A6)+SUMIFS(INDIRECT(AU$1&amp;"!$C$26:$AG$26",TRUE),INDIRECT(AU$1&amp;"!$C$23:$AG$23",TRUE),$A6)+SUMIFS(INDIRECT(AU$1&amp;"!$C$30:$AG$30",TRUE),INDIRECT(AU$1&amp;"!$C$27:$AG$27",TRUE),$A6)+SUMIFS(INDIRECT(AU$1&amp;"!$C$34:$AG$34",TRUE),INDIRECT(AU$1&amp;"!$C$31:$AG$31",TRUE),$A6)+SUMIFS(INDIRECT(AU$1&amp;"!$C$38:$AG$38",TRUE),INDIRECT(AU$1&amp;"!$C$35:$AG$35",TRUE),$A6)+(COUNTIFS(INDIRECT(AU$1&amp;"!$C$49:$AG$59",TRUE),$A6)*ROUND(Einstellungen!$H6/30.44,2))+SUMIFS(INDIRECT(AU$1&amp;"!$C$42:$AG$42"),INDIRECT(AU$1&amp;"!$C$41:$AG$41"),$A6)+SUMIFS(INDIRECT(AU$1&amp;"!$C$44:$AG$44"),INDIRECT(AU$1&amp;"!$C$43:$AG$43"),$A6)+SUMIFS(INDIRECT(AU$1&amp;"!$C$46:$AG$46"),INDIRECT(AU$1&amp;"!$C$45:$AG$45"),$A6),"")</f>
        <v/>
      </c>
      <c r="AV6" s="92" t="str">
        <f>IF($A6&lt;&gt;"",Einstellungen!$H6,"")</f>
        <v/>
      </c>
      <c r="AW6" s="92"/>
      <c r="AX6" s="93" t="str">
        <f t="shared" ca="1" si="6"/>
        <v/>
      </c>
      <c r="AY6" s="93" t="str">
        <f t="shared" ca="1" si="30"/>
        <v/>
      </c>
      <c r="AZ6" s="92" t="str">
        <f t="shared" ca="1" si="31"/>
        <v/>
      </c>
      <c r="BA6" s="94" t="str">
        <f t="shared" ca="1" si="32"/>
        <v/>
      </c>
      <c r="BB6" s="92" t="str">
        <f ca="1">IF($A6&lt;&gt;"",SUMIFS(INDIRECT(BB$1&amp;"!$C$22:$AG$22",TRUE),INDIRECT(BB$1&amp;"!$C$19:$AG$19",TRUE),$A6)+SUMIFS(INDIRECT(BB$1&amp;"!$C$26:$AG$26",TRUE),INDIRECT(BB$1&amp;"!$C$23:$AG$23",TRUE),$A6)+SUMIFS(INDIRECT(BB$1&amp;"!$C$30:$AG$30",TRUE),INDIRECT(BB$1&amp;"!$C$27:$AG$27",TRUE),$A6)+SUMIFS(INDIRECT(BB$1&amp;"!$C$34:$AG$34",TRUE),INDIRECT(BB$1&amp;"!$C$31:$AG$31",TRUE),$A6)+SUMIFS(INDIRECT(BB$1&amp;"!$C$38:$AG$38",TRUE),INDIRECT(BB$1&amp;"!$C$35:$AG$35",TRUE),$A6)+(COUNTIFS(INDIRECT(BB$1&amp;"!$C$49:$AG$59",TRUE),$A6)*ROUND(Einstellungen!$H6/30.44,2))+SUMIFS(INDIRECT(BB$1&amp;"!$C$42:$AG$42"),INDIRECT(BB$1&amp;"!$C$41:$AG$41"),$A6)+SUMIFS(INDIRECT(BB$1&amp;"!$C$44:$AG$44"),INDIRECT(BB$1&amp;"!$C$43:$AG$43"),$A6)+SUMIFS(INDIRECT(BB$1&amp;"!$C$46:$AG$46"),INDIRECT(BB$1&amp;"!$C$45:$AG$45"),$A6),"")</f>
        <v/>
      </c>
      <c r="BC6" s="92" t="str">
        <f>IF($A6&lt;&gt;"",Einstellungen!$H6,"")</f>
        <v/>
      </c>
      <c r="BD6" s="92"/>
      <c r="BE6" s="93" t="str">
        <f t="shared" ca="1" si="7"/>
        <v/>
      </c>
      <c r="BF6" s="93" t="str">
        <f t="shared" ca="1" si="33"/>
        <v/>
      </c>
      <c r="BG6" s="92" t="str">
        <f t="shared" ca="1" si="34"/>
        <v/>
      </c>
      <c r="BH6" s="94" t="str">
        <f t="shared" ca="1" si="35"/>
        <v/>
      </c>
      <c r="BI6" s="92" t="str">
        <f ca="1">IF($A6&lt;&gt;"",SUMIFS(INDIRECT(BI$1&amp;"!$C$22:$AG$22",TRUE),INDIRECT(BI$1&amp;"!$C$19:$AG$19",TRUE),$A6)+SUMIFS(INDIRECT(BI$1&amp;"!$C$26:$AG$26",TRUE),INDIRECT(BI$1&amp;"!$C$23:$AG$23",TRUE),$A6)+SUMIFS(INDIRECT(BI$1&amp;"!$C$30:$AG$30",TRUE),INDIRECT(BI$1&amp;"!$C$27:$AG$27",TRUE),$A6)+SUMIFS(INDIRECT(BI$1&amp;"!$C$34:$AG$34",TRUE),INDIRECT(BI$1&amp;"!$C$31:$AG$31",TRUE),$A6)+SUMIFS(INDIRECT(BI$1&amp;"!$C$38:$AG$38",TRUE),INDIRECT(BI$1&amp;"!$C$35:$AG$35",TRUE),$A6)+(COUNTIFS(INDIRECT(BI$1&amp;"!$C$49:$AG$59",TRUE),$A6)*ROUND(Einstellungen!$H6/30.44,2))+SUMIFS(INDIRECT(BI$1&amp;"!$C$42:$AG$42"),INDIRECT(BI$1&amp;"!$C$41:$AG$41"),$A6)+SUMIFS(INDIRECT(BI$1&amp;"!$C$44:$AG$44"),INDIRECT(BI$1&amp;"!$C$43:$AG$43"),$A6)+SUMIFS(INDIRECT(BI$1&amp;"!$C$46:$AG$46"),INDIRECT(BI$1&amp;"!$C$45:$AG$45"),$A6),"")</f>
        <v/>
      </c>
      <c r="BJ6" s="92" t="str">
        <f>IF($A6&lt;&gt;"",Einstellungen!$H6,"")</f>
        <v/>
      </c>
      <c r="BK6" s="92"/>
      <c r="BL6" s="93" t="str">
        <f t="shared" ca="1" si="8"/>
        <v/>
      </c>
      <c r="BM6" s="93" t="str">
        <f t="shared" ca="1" si="36"/>
        <v/>
      </c>
      <c r="BN6" s="92" t="str">
        <f t="shared" ca="1" si="37"/>
        <v/>
      </c>
      <c r="BO6" s="94" t="str">
        <f t="shared" ca="1" si="38"/>
        <v/>
      </c>
      <c r="BP6" s="92" t="str">
        <f ca="1">IF($A6&lt;&gt;"",SUMIFS(INDIRECT(BP$1&amp;"!$C$22:$AG$22",TRUE),INDIRECT(BP$1&amp;"!$C$19:$AG$19",TRUE),$A6)+SUMIFS(INDIRECT(BP$1&amp;"!$C$26:$AG$26",TRUE),INDIRECT(BP$1&amp;"!$C$23:$AG$23",TRUE),$A6)+SUMIFS(INDIRECT(BP$1&amp;"!$C$30:$AG$30",TRUE),INDIRECT(BP$1&amp;"!$C$27:$AG$27",TRUE),$A6)+SUMIFS(INDIRECT(BP$1&amp;"!$C$34:$AG$34",TRUE),INDIRECT(BP$1&amp;"!$C$31:$AG$31",TRUE),$A6)+SUMIFS(INDIRECT(BP$1&amp;"!$C$38:$AG$38",TRUE),INDIRECT(BP$1&amp;"!$C$35:$AG$35",TRUE),$A6)+(COUNTIFS(INDIRECT(BP$1&amp;"!$C$49:$AG$59",TRUE),$A6)*ROUND(Einstellungen!$H6/30.44,2))+SUMIFS(INDIRECT(BP$1&amp;"!$C$42:$AG$42"),INDIRECT(BP$1&amp;"!$C$41:$AG$41"),$A6)+SUMIFS(INDIRECT(BP$1&amp;"!$C$44:$AG$44"),INDIRECT(BP$1&amp;"!$C$43:$AG$43"),$A6)+SUMIFS(INDIRECT(BP$1&amp;"!$C$46:$AG$46"),INDIRECT(BP$1&amp;"!$C$45:$AG$45"),$A6),"")</f>
        <v/>
      </c>
      <c r="BQ6" s="92" t="str">
        <f>IF($A6&lt;&gt;"",Einstellungen!$H6,"")</f>
        <v/>
      </c>
      <c r="BR6" s="92"/>
      <c r="BS6" s="93" t="str">
        <f t="shared" ca="1" si="9"/>
        <v/>
      </c>
      <c r="BT6" s="93" t="str">
        <f t="shared" ca="1" si="39"/>
        <v/>
      </c>
      <c r="BU6" s="92" t="str">
        <f t="shared" ca="1" si="40"/>
        <v/>
      </c>
      <c r="BV6" s="94" t="str">
        <f t="shared" ca="1" si="41"/>
        <v/>
      </c>
      <c r="BW6" s="92" t="str">
        <f ca="1">IF($A6&lt;&gt;"",SUMIFS(INDIRECT(BW$1&amp;"!$C$22:$AG$22",TRUE),INDIRECT(BW$1&amp;"!$C$19:$AG$19",TRUE),$A6)+SUMIFS(INDIRECT(BW$1&amp;"!$C$26:$AG$26",TRUE),INDIRECT(BW$1&amp;"!$C$23:$AG$23",TRUE),$A6)+SUMIFS(INDIRECT(BW$1&amp;"!$C$30:$AG$30",TRUE),INDIRECT(BW$1&amp;"!$C$27:$AG$27",TRUE),$A6)+SUMIFS(INDIRECT(BW$1&amp;"!$C$34:$AG$34",TRUE),INDIRECT(BW$1&amp;"!$C$31:$AG$31",TRUE),$A6)+SUMIFS(INDIRECT(BW$1&amp;"!$C$38:$AG$38",TRUE),INDIRECT(BW$1&amp;"!$C$35:$AG$35",TRUE),$A6)+(COUNTIFS(INDIRECT(BW$1&amp;"!$C$49:$AG$59",TRUE),$A6)*ROUND(Einstellungen!$H6/30.44,2))+SUMIFS(INDIRECT(BW$1&amp;"!$C$42:$AG$42"),INDIRECT(BW$1&amp;"!$C$41:$AG$41"),$A6)+SUMIFS(INDIRECT(BW$1&amp;"!$C$44:$AG$44"),INDIRECT(BW$1&amp;"!$C$43:$AG$43"),$A6)+SUMIFS(INDIRECT(BW$1&amp;"!$C$46:$AG$46"),INDIRECT(BW$1&amp;"!$C$45:$AG$45"),$A6),"")</f>
        <v/>
      </c>
      <c r="BX6" s="92" t="str">
        <f>IF($A6&lt;&gt;"",Einstellungen!$H6,"")</f>
        <v/>
      </c>
      <c r="BY6" s="92"/>
      <c r="BZ6" s="93" t="str">
        <f t="shared" ca="1" si="10"/>
        <v/>
      </c>
      <c r="CA6" s="93" t="str">
        <f t="shared" ca="1" si="42"/>
        <v/>
      </c>
      <c r="CB6" s="92" t="str">
        <f t="shared" ca="1" si="43"/>
        <v/>
      </c>
      <c r="CC6" s="94" t="str">
        <f t="shared" ca="1" si="44"/>
        <v/>
      </c>
      <c r="CD6" s="92" t="str">
        <f ca="1">IF($A6&lt;&gt;"",SUMIFS(INDIRECT(CD$1&amp;"!$C$22:$AG$22",TRUE),INDIRECT(CD$1&amp;"!$C$19:$AG$19",TRUE),$A6)+SUMIFS(INDIRECT(CD$1&amp;"!$C$26:$AG$26",TRUE),INDIRECT(CD$1&amp;"!$C$23:$AG$23",TRUE),$A6)+SUMIFS(INDIRECT(CD$1&amp;"!$C$30:$AG$30",TRUE),INDIRECT(CD$1&amp;"!$C$27:$AG$27",TRUE),$A6)+SUMIFS(INDIRECT(CD$1&amp;"!$C$34:$AG$34",TRUE),INDIRECT(CD$1&amp;"!$C$31:$AG$31",TRUE),$A6)+SUMIFS(INDIRECT(CD$1&amp;"!$C$38:$AG$38",TRUE),INDIRECT(CD$1&amp;"!$C$35:$AG$35",TRUE),$A6)+(COUNTIFS(INDIRECT(CD$1&amp;"!$C$49:$AG$59",TRUE),$A6)*ROUND(Einstellungen!$H6/30.44,2))+SUMIFS(INDIRECT(CD$1&amp;"!$C$42:$AG$42"),INDIRECT(CD$1&amp;"!$C$41:$AG$41"),$A6)+SUMIFS(INDIRECT(CD$1&amp;"!$C$44:$AG$44"),INDIRECT(CD$1&amp;"!$C$43:$AG$43"),$A6)+SUMIFS(INDIRECT(CD$1&amp;"!$C$46:$AG$46"),INDIRECT(CD$1&amp;"!$C$45:$AG$45"),$A6),"")</f>
        <v/>
      </c>
      <c r="CE6" s="92" t="str">
        <f>IF($A6&lt;&gt;"",Einstellungen!$H6,"")</f>
        <v/>
      </c>
      <c r="CF6" s="92"/>
      <c r="CG6" s="93" t="str">
        <f t="shared" ca="1" si="11"/>
        <v/>
      </c>
      <c r="CH6" s="93" t="str">
        <f t="shared" ca="1" si="45"/>
        <v/>
      </c>
      <c r="CI6" s="92" t="str">
        <f t="shared" ca="1" si="46"/>
        <v/>
      </c>
      <c r="CJ6" s="94" t="str">
        <f t="shared" ca="1" si="47"/>
        <v/>
      </c>
    </row>
    <row r="7" spans="1:88" s="50" customFormat="1" x14ac:dyDescent="0.25">
      <c r="A7" s="50" t="str">
        <f>IF(Einstellungen!F7&lt;&gt;"",Einstellungen!F7,"")</f>
        <v/>
      </c>
      <c r="B7" s="57" t="str">
        <f ca="1">IF(A7&lt;&gt;"",Einstellungen!G7-COUNTIF(INDIRECT(E$1&amp;"!$C$49:$AG$59",TRUE),A7)-COUNTIF(INDIRECT(L$1&amp;"!$C$49:$AG$59",TRUE),A7)-COUNTIF(INDIRECT(S$1&amp;"!$C$49:$AG$59",TRUE),A7)-COUNTIF(INDIRECT(Z$1&amp;"!$C$49:$AG$59",TRUE),A7)-COUNTIF(INDIRECT(AG$1&amp;"!$C$49:$AG$59",TRUE),A7)-COUNTIF(INDIRECT(AN$1&amp;"!$C$49:$AG$59",TRUE),A7)-COUNTIF(INDIRECT(AU$1&amp;"!$C$49:$AG$59",TRUE),A7)-COUNTIF(INDIRECT(BB$1&amp;"!$C$49:$AG$59",TRUE),A7)-COUNTIF(INDIRECT(BI$1&amp;"!$C$49:$AG$59",TRUE),A7)-COUNTIF(INDIRECT(BP$1&amp;"!$C$49:$AG$59",TRUE),A7)-COUNTIF(INDIRECT(BW$1&amp;"!$C$49:$AG$59",TRUE),A7)-COUNTIF(INDIRECT(CD$1&amp;"!$C$49:$AG$59",TRUE),A7),"")</f>
        <v/>
      </c>
      <c r="D7" s="52"/>
      <c r="E7" s="95" t="str">
        <f ca="1">IF($A7&lt;&gt;"",SUMIFS(INDIRECT(E$1&amp;"!$C$22:$AG$22",TRUE),INDIRECT(E$1&amp;"!$C$19:$AG$19",TRUE),$A7)+SUMIFS(INDIRECT(E$1&amp;"!$C$26:$AG$26",TRUE),INDIRECT(E$1&amp;"!$C$23:$AG$23",TRUE),$A7)+SUMIFS(INDIRECT(E$1&amp;"!$C$30:$AG$30",TRUE),INDIRECT(E$1&amp;"!$C$27:$AG$27",TRUE),$A7)+SUMIFS(INDIRECT(E$1&amp;"!$C$34:$AG$34",TRUE),INDIRECT(E$1&amp;"!$C$31:$AG$31",TRUE),$A7)+SUMIFS(INDIRECT(E$1&amp;"!$C$38:$AG$38",TRUE),INDIRECT(E$1&amp;"!$C$35:$AG$35",TRUE),$A7)+(COUNTIFS(INDIRECT(E$1&amp;"!$C$49:$AG$59",TRUE),$A7)*ROUND(Einstellungen!$H7/30.44,2))+SUMIFS(INDIRECT(E$1&amp;"!$C$42:$AG$42"),INDIRECT(E$1&amp;"!$C$41:$AG$41"),$A7)+SUMIFS(INDIRECT(E$1&amp;"!$C$44:$AG$44"),INDIRECT(E$1&amp;"!$C$43:$AG$43"),$A7)+SUMIFS(INDIRECT(E$1&amp;"!$C$46:$AG$46"),INDIRECT(E$1&amp;"!$C$45:$AG$45"),$A7),"")</f>
        <v/>
      </c>
      <c r="F7" s="95" t="str">
        <f>IF($A7&lt;&gt;"",Einstellungen!$H7,"")</f>
        <v/>
      </c>
      <c r="G7" s="95"/>
      <c r="H7" s="96" t="str">
        <f t="shared" ca="1" si="0"/>
        <v/>
      </c>
      <c r="I7" s="96" t="str">
        <f t="shared" ca="1" si="12"/>
        <v/>
      </c>
      <c r="J7" s="95" t="str">
        <f t="shared" ca="1" si="13"/>
        <v/>
      </c>
      <c r="K7" s="97" t="str">
        <f t="shared" ca="1" si="14"/>
        <v/>
      </c>
      <c r="L7" s="95" t="str">
        <f ca="1">IF($A7&lt;&gt;"",SUMIFS(INDIRECT(L$1&amp;"!$C$22:$AG$22",TRUE),INDIRECT(L$1&amp;"!$C$19:$AG$19",TRUE),$A7)+SUMIFS(INDIRECT(L$1&amp;"!$C$26:$AG$26",TRUE),INDIRECT(L$1&amp;"!$C$23:$AG$23",TRUE),$A7)+SUMIFS(INDIRECT(L$1&amp;"!$C$30:$AG$30",TRUE),INDIRECT(L$1&amp;"!$C$27:$AG$27",TRUE),$A7)+SUMIFS(INDIRECT(L$1&amp;"!$C$34:$AG$34",TRUE),INDIRECT(L$1&amp;"!$C$31:$AG$31",TRUE),$A7)+SUMIFS(INDIRECT(L$1&amp;"!$C$38:$AG$38",TRUE),INDIRECT(L$1&amp;"!$C$35:$AG$35",TRUE),$A7)+(COUNTIFS(INDIRECT(L$1&amp;"!$C$49:$AG$59",TRUE),$A7)*ROUND(Einstellungen!$H7/30.44,2))+SUMIFS(INDIRECT(L$1&amp;"!$C$42:$AG$42"),INDIRECT(L$1&amp;"!$C$41:$AG$41"),$A7)+SUMIFS(INDIRECT(L$1&amp;"!$C$44:$AG$44"),INDIRECT(L$1&amp;"!$C$43:$AG$43"),$A7)+SUMIFS(INDIRECT(L$1&amp;"!$C$46:$AG$46"),INDIRECT(L$1&amp;"!$C$45:$AG$45"),$A7),"")</f>
        <v/>
      </c>
      <c r="M7" s="95" t="str">
        <f>IF($A7&lt;&gt;"",Einstellungen!$H7,"")</f>
        <v/>
      </c>
      <c r="N7" s="95"/>
      <c r="O7" s="96" t="str">
        <f t="shared" ca="1" si="1"/>
        <v/>
      </c>
      <c r="P7" s="96" t="str">
        <f t="shared" ca="1" si="15"/>
        <v/>
      </c>
      <c r="Q7" s="95" t="str">
        <f t="shared" ca="1" si="16"/>
        <v/>
      </c>
      <c r="R7" s="97" t="str">
        <f t="shared" ca="1" si="17"/>
        <v/>
      </c>
      <c r="S7" s="95" t="str">
        <f ca="1">IF($A7&lt;&gt;"",SUMIFS(INDIRECT(S$1&amp;"!$C$22:$AG$22",TRUE),INDIRECT(S$1&amp;"!$C$19:$AG$19",TRUE),$A7)+SUMIFS(INDIRECT(S$1&amp;"!$C$26:$AG$26",TRUE),INDIRECT(S$1&amp;"!$C$23:$AG$23",TRUE),$A7)+SUMIFS(INDIRECT(S$1&amp;"!$C$30:$AG$30",TRUE),INDIRECT(S$1&amp;"!$C$27:$AG$27",TRUE),$A7)+SUMIFS(INDIRECT(S$1&amp;"!$C$34:$AG$34",TRUE),INDIRECT(S$1&amp;"!$C$31:$AG$31",TRUE),$A7)+SUMIFS(INDIRECT(S$1&amp;"!$C$38:$AG$38",TRUE),INDIRECT(S$1&amp;"!$C$35:$AG$35",TRUE),$A7)+(COUNTIFS(INDIRECT(S$1&amp;"!$C$49:$AG$59",TRUE),$A7)*ROUND(Einstellungen!$H7/30.44,2))+SUMIFS(INDIRECT(S$1&amp;"!$C$42:$AG$42"),INDIRECT(S$1&amp;"!$C$41:$AG$41"),$A7)+SUMIFS(INDIRECT(S$1&amp;"!$C$44:$AG$44"),INDIRECT(S$1&amp;"!$C$43:$AG$43"),$A7)+SUMIFS(INDIRECT(S$1&amp;"!$C$46:$AG$46"),INDIRECT(S$1&amp;"!$C$45:$AG$45"),$A7),"")</f>
        <v/>
      </c>
      <c r="T7" s="95" t="str">
        <f>IF($A7&lt;&gt;"",Einstellungen!$H7,"")</f>
        <v/>
      </c>
      <c r="U7" s="95"/>
      <c r="V7" s="96" t="str">
        <f t="shared" ca="1" si="2"/>
        <v/>
      </c>
      <c r="W7" s="96" t="str">
        <f t="shared" ca="1" si="18"/>
        <v/>
      </c>
      <c r="X7" s="95" t="str">
        <f t="shared" ca="1" si="19"/>
        <v/>
      </c>
      <c r="Y7" s="97" t="str">
        <f t="shared" ca="1" si="20"/>
        <v/>
      </c>
      <c r="Z7" s="95" t="str">
        <f ca="1">IF($A7&lt;&gt;"",SUMIFS(INDIRECT(Z$1&amp;"!$C$22:$AG$22",TRUE),INDIRECT(Z$1&amp;"!$C$19:$AG$19",TRUE),$A7)+SUMIFS(INDIRECT(Z$1&amp;"!$C$26:$AG$26",TRUE),INDIRECT(Z$1&amp;"!$C$23:$AG$23",TRUE),$A7)+SUMIFS(INDIRECT(Z$1&amp;"!$C$30:$AG$30",TRUE),INDIRECT(Z$1&amp;"!$C$27:$AG$27",TRUE),$A7)+SUMIFS(INDIRECT(Z$1&amp;"!$C$34:$AG$34",TRUE),INDIRECT(Z$1&amp;"!$C$31:$AG$31",TRUE),$A7)+SUMIFS(INDIRECT(Z$1&amp;"!$C$38:$AG$38",TRUE),INDIRECT(S$1&amp;"!$C$35:$AG$35",TRUE),$A7)+(COUNTIFS(INDIRECT(Z$1&amp;"!$C$49:$AG$59",TRUE),$A7)*ROUND(Einstellungen!$H7/30.44,2))+SUMIFS(INDIRECT(Z$1&amp;"!$C$42:$AG$42"),INDIRECT(S$1&amp;"!$C$41:$AG$41"),$A7)+SUMIFS(INDIRECT(Z$1&amp;"!$C$44:$AG$44"),INDIRECT(Z$1&amp;"!$C$43:$AG$43"),$A7)+SUMIFS(INDIRECT(Z$1&amp;"!$C$46:$AG$46"),INDIRECT(Z$1&amp;"!$C$45:$AG$45"),$A7),"")</f>
        <v/>
      </c>
      <c r="AA7" s="95" t="str">
        <f>IF($A7&lt;&gt;"",Einstellungen!$H7,"")</f>
        <v/>
      </c>
      <c r="AB7" s="95"/>
      <c r="AC7" s="96" t="str">
        <f t="shared" ca="1" si="3"/>
        <v/>
      </c>
      <c r="AD7" s="96" t="str">
        <f t="shared" ca="1" si="21"/>
        <v/>
      </c>
      <c r="AE7" s="95" t="str">
        <f t="shared" ca="1" si="22"/>
        <v/>
      </c>
      <c r="AF7" s="97" t="str">
        <f t="shared" ca="1" si="23"/>
        <v/>
      </c>
      <c r="AG7" s="95" t="str">
        <f ca="1">IF($A7&lt;&gt;"",SUMIFS(INDIRECT(AG$1&amp;"!$C$22:$AG$22",TRUE),INDIRECT(AG$1&amp;"!$C$19:$AG$19",TRUE),$A7)+SUMIFS(INDIRECT(AG$1&amp;"!$C$26:$AG$26",TRUE),INDIRECT(AG$1&amp;"!$C$23:$AG$23",TRUE),$A7)+SUMIFS(INDIRECT(AG$1&amp;"!$C$30:$AG$30",TRUE),INDIRECT(AG$1&amp;"!$C$27:$AG$27",TRUE),$A7)+SUMIFS(INDIRECT(AG$1&amp;"!$C$34:$AG$34",TRUE),INDIRECT(AG$1&amp;"!$C$31:$AG$31",TRUE),$A7)+SUMIFS(INDIRECT(AG$1&amp;"!$C$38:$AG$38",TRUE),INDIRECT(AG$1&amp;"!$C$35:$AG$35",TRUE),$A7)+(COUNTIFS(INDIRECT(AG$1&amp;"!$C$49:$AG$59",TRUE),$A7)*ROUND(Einstellungen!$H7/30.44,2))+SUMIFS(INDIRECT(AG$1&amp;"!$C$42:$AG$42"),INDIRECT(AG$1&amp;"!$C$41:$AG$41"),$A7)+SUMIFS(INDIRECT(AG$1&amp;"!$C$44:$AG$44"),INDIRECT(AG$1&amp;"!$C$43:$AG$43"),$A7)+SUMIFS(INDIRECT(AG$1&amp;"!$C$46:$AG$46"),INDIRECT(AG$1&amp;"!$C$45:$AG$45"),$A7),"")</f>
        <v/>
      </c>
      <c r="AH7" s="95" t="str">
        <f>IF($A7&lt;&gt;"",Einstellungen!$H7,"")</f>
        <v/>
      </c>
      <c r="AI7" s="95"/>
      <c r="AJ7" s="96" t="str">
        <f t="shared" ca="1" si="4"/>
        <v/>
      </c>
      <c r="AK7" s="96" t="str">
        <f t="shared" ca="1" si="24"/>
        <v/>
      </c>
      <c r="AL7" s="95" t="str">
        <f t="shared" ca="1" si="25"/>
        <v/>
      </c>
      <c r="AM7" s="97" t="str">
        <f t="shared" ca="1" si="26"/>
        <v/>
      </c>
      <c r="AN7" s="95" t="str">
        <f ca="1">IF($A7&lt;&gt;"",SUMIFS(INDIRECT(AN$1&amp;"!$C$22:$AG$22",TRUE),INDIRECT(AN$1&amp;"!$C$19:$AG$19",TRUE),$A7)+SUMIFS(INDIRECT(AN$1&amp;"!$C$26:$AG$26",TRUE),INDIRECT(AN$1&amp;"!$C$23:$AG$23",TRUE),$A7)+SUMIFS(INDIRECT(AN$1&amp;"!$C$30:$AG$30",TRUE),INDIRECT(AN$1&amp;"!$C$27:$AG$27",TRUE),$A7)+SUMIFS(INDIRECT(AN$1&amp;"!$C$34:$AG$34",TRUE),INDIRECT(AN$1&amp;"!$C$31:$AG$31",TRUE),$A7)+SUMIFS(INDIRECT(AN$1&amp;"!$C$38:$AG$38",TRUE),INDIRECT(AN$1&amp;"!$C$35:$AG$35",TRUE),$A7)+(COUNTIFS(INDIRECT(AN$1&amp;"!$C$49:$AG$59",TRUE),$A7)*ROUND(Einstellungen!$H7/30.44,2))+SUMIFS(INDIRECT(AN$1&amp;"!$C$42:$AG$42"),INDIRECT(AN$1&amp;"!$C$41:$AG$41"),$A7)+SUMIFS(INDIRECT(AN$1&amp;"!$C$44:$AG$44"),INDIRECT(AN$1&amp;"!$C$43:$AG$43"),$A7)+SUMIFS(INDIRECT(AN$1&amp;"!$C$46:$AG$46"),INDIRECT(AN$1&amp;"!$C$45:$AG$45"),$A7),"")</f>
        <v/>
      </c>
      <c r="AO7" s="95" t="str">
        <f>IF($A7&lt;&gt;"",Einstellungen!$H7,"")</f>
        <v/>
      </c>
      <c r="AP7" s="95"/>
      <c r="AQ7" s="96" t="str">
        <f t="shared" ca="1" si="5"/>
        <v/>
      </c>
      <c r="AR7" s="96" t="str">
        <f t="shared" ca="1" si="27"/>
        <v/>
      </c>
      <c r="AS7" s="95" t="str">
        <f t="shared" ca="1" si="28"/>
        <v/>
      </c>
      <c r="AT7" s="97" t="str">
        <f t="shared" ca="1" si="29"/>
        <v/>
      </c>
      <c r="AU7" s="95" t="str">
        <f ca="1">IF($A7&lt;&gt;"",SUMIFS(INDIRECT(AU$1&amp;"!$C$22:$AG$22",TRUE),INDIRECT(AU$1&amp;"!$C$19:$AG$19",TRUE),$A7)+SUMIFS(INDIRECT(AU$1&amp;"!$C$26:$AG$26",TRUE),INDIRECT(AU$1&amp;"!$C$23:$AG$23",TRUE),$A7)+SUMIFS(INDIRECT(AU$1&amp;"!$C$30:$AG$30",TRUE),INDIRECT(AU$1&amp;"!$C$27:$AG$27",TRUE),$A7)+SUMIFS(INDIRECT(AU$1&amp;"!$C$34:$AG$34",TRUE),INDIRECT(AU$1&amp;"!$C$31:$AG$31",TRUE),$A7)+SUMIFS(INDIRECT(AU$1&amp;"!$C$38:$AG$38",TRUE),INDIRECT(AU$1&amp;"!$C$35:$AG$35",TRUE),$A7)+(COUNTIFS(INDIRECT(AU$1&amp;"!$C$49:$AG$59",TRUE),$A7)*ROUND(Einstellungen!$H7/30.44,2))+SUMIFS(INDIRECT(AU$1&amp;"!$C$42:$AG$42"),INDIRECT(AU$1&amp;"!$C$41:$AG$41"),$A7)+SUMIFS(INDIRECT(AU$1&amp;"!$C$44:$AG$44"),INDIRECT(AU$1&amp;"!$C$43:$AG$43"),$A7)+SUMIFS(INDIRECT(AU$1&amp;"!$C$46:$AG$46"),INDIRECT(AU$1&amp;"!$C$45:$AG$45"),$A7),"")</f>
        <v/>
      </c>
      <c r="AV7" s="95" t="str">
        <f>IF($A7&lt;&gt;"",Einstellungen!$H7,"")</f>
        <v/>
      </c>
      <c r="AW7" s="95"/>
      <c r="AX7" s="96" t="str">
        <f t="shared" ca="1" si="6"/>
        <v/>
      </c>
      <c r="AY7" s="96" t="str">
        <f t="shared" ca="1" si="30"/>
        <v/>
      </c>
      <c r="AZ7" s="95" t="str">
        <f t="shared" ca="1" si="31"/>
        <v/>
      </c>
      <c r="BA7" s="97" t="str">
        <f t="shared" ca="1" si="32"/>
        <v/>
      </c>
      <c r="BB7" s="95" t="str">
        <f ca="1">IF($A7&lt;&gt;"",SUMIFS(INDIRECT(BB$1&amp;"!$C$22:$AG$22",TRUE),INDIRECT(BB$1&amp;"!$C$19:$AG$19",TRUE),$A7)+SUMIFS(INDIRECT(BB$1&amp;"!$C$26:$AG$26",TRUE),INDIRECT(BB$1&amp;"!$C$23:$AG$23",TRUE),$A7)+SUMIFS(INDIRECT(BB$1&amp;"!$C$30:$AG$30",TRUE),INDIRECT(BB$1&amp;"!$C$27:$AG$27",TRUE),$A7)+SUMIFS(INDIRECT(BB$1&amp;"!$C$34:$AG$34",TRUE),INDIRECT(BB$1&amp;"!$C$31:$AG$31",TRUE),$A7)+SUMIFS(INDIRECT(BB$1&amp;"!$C$38:$AG$38",TRUE),INDIRECT(BB$1&amp;"!$C$35:$AG$35",TRUE),$A7)+(COUNTIFS(INDIRECT(BB$1&amp;"!$C$49:$AG$59",TRUE),$A7)*ROUND(Einstellungen!$H7/30.44,2))+SUMIFS(INDIRECT(BB$1&amp;"!$C$42:$AG$42"),INDIRECT(BB$1&amp;"!$C$41:$AG$41"),$A7)+SUMIFS(INDIRECT(BB$1&amp;"!$C$44:$AG$44"),INDIRECT(BB$1&amp;"!$C$43:$AG$43"),$A7)+SUMIFS(INDIRECT(BB$1&amp;"!$C$46:$AG$46"),INDIRECT(BB$1&amp;"!$C$45:$AG$45"),$A7),"")</f>
        <v/>
      </c>
      <c r="BC7" s="95" t="str">
        <f>IF($A7&lt;&gt;"",Einstellungen!$H7,"")</f>
        <v/>
      </c>
      <c r="BD7" s="95"/>
      <c r="BE7" s="96" t="str">
        <f t="shared" ca="1" si="7"/>
        <v/>
      </c>
      <c r="BF7" s="96" t="str">
        <f t="shared" ca="1" si="33"/>
        <v/>
      </c>
      <c r="BG7" s="95" t="str">
        <f t="shared" ca="1" si="34"/>
        <v/>
      </c>
      <c r="BH7" s="97" t="str">
        <f t="shared" ca="1" si="35"/>
        <v/>
      </c>
      <c r="BI7" s="95" t="str">
        <f ca="1">IF($A7&lt;&gt;"",SUMIFS(INDIRECT(BI$1&amp;"!$C$22:$AG$22",TRUE),INDIRECT(BI$1&amp;"!$C$19:$AG$19",TRUE),$A7)+SUMIFS(INDIRECT(BI$1&amp;"!$C$26:$AG$26",TRUE),INDIRECT(BI$1&amp;"!$C$23:$AG$23",TRUE),$A7)+SUMIFS(INDIRECT(BI$1&amp;"!$C$30:$AG$30",TRUE),INDIRECT(BI$1&amp;"!$C$27:$AG$27",TRUE),$A7)+SUMIFS(INDIRECT(BI$1&amp;"!$C$34:$AG$34",TRUE),INDIRECT(BI$1&amp;"!$C$31:$AG$31",TRUE),$A7)+SUMIFS(INDIRECT(BI$1&amp;"!$C$38:$AG$38",TRUE),INDIRECT(BI$1&amp;"!$C$35:$AG$35",TRUE),$A7)+(COUNTIFS(INDIRECT(BI$1&amp;"!$C$49:$AG$59",TRUE),$A7)*ROUND(Einstellungen!$H7/30.44,2))+SUMIFS(INDIRECT(BI$1&amp;"!$C$42:$AG$42"),INDIRECT(BI$1&amp;"!$C$41:$AG$41"),$A7)+SUMIFS(INDIRECT(BI$1&amp;"!$C$44:$AG$44"),INDIRECT(BI$1&amp;"!$C$43:$AG$43"),$A7)+SUMIFS(INDIRECT(BI$1&amp;"!$C$46:$AG$46"),INDIRECT(BI$1&amp;"!$C$45:$AG$45"),$A7),"")</f>
        <v/>
      </c>
      <c r="BJ7" s="95" t="str">
        <f>IF($A7&lt;&gt;"",Einstellungen!$H7,"")</f>
        <v/>
      </c>
      <c r="BK7" s="95"/>
      <c r="BL7" s="96" t="str">
        <f t="shared" ca="1" si="8"/>
        <v/>
      </c>
      <c r="BM7" s="96" t="str">
        <f t="shared" ca="1" si="36"/>
        <v/>
      </c>
      <c r="BN7" s="95" t="str">
        <f t="shared" ca="1" si="37"/>
        <v/>
      </c>
      <c r="BO7" s="97" t="str">
        <f t="shared" ca="1" si="38"/>
        <v/>
      </c>
      <c r="BP7" s="95" t="str">
        <f ca="1">IF($A7&lt;&gt;"",SUMIFS(INDIRECT(BP$1&amp;"!$C$22:$AG$22",TRUE),INDIRECT(BP$1&amp;"!$C$19:$AG$19",TRUE),$A7)+SUMIFS(INDIRECT(BP$1&amp;"!$C$26:$AG$26",TRUE),INDIRECT(BP$1&amp;"!$C$23:$AG$23",TRUE),$A7)+SUMIFS(INDIRECT(BP$1&amp;"!$C$30:$AG$30",TRUE),INDIRECT(BP$1&amp;"!$C$27:$AG$27",TRUE),$A7)+SUMIFS(INDIRECT(BP$1&amp;"!$C$34:$AG$34",TRUE),INDIRECT(BP$1&amp;"!$C$31:$AG$31",TRUE),$A7)+SUMIFS(INDIRECT(BP$1&amp;"!$C$38:$AG$38",TRUE),INDIRECT(BP$1&amp;"!$C$35:$AG$35",TRUE),$A7)+(COUNTIFS(INDIRECT(BP$1&amp;"!$C$49:$AG$59",TRUE),$A7)*ROUND(Einstellungen!$H7/30.44,2))+SUMIFS(INDIRECT(BP$1&amp;"!$C$42:$AG$42"),INDIRECT(BP$1&amp;"!$C$41:$AG$41"),$A7)+SUMIFS(INDIRECT(BP$1&amp;"!$C$44:$AG$44"),INDIRECT(BP$1&amp;"!$C$43:$AG$43"),$A7)+SUMIFS(INDIRECT(BP$1&amp;"!$C$46:$AG$46"),INDIRECT(BP$1&amp;"!$C$45:$AG$45"),$A7),"")</f>
        <v/>
      </c>
      <c r="BQ7" s="95" t="str">
        <f>IF($A7&lt;&gt;"",Einstellungen!$H7,"")</f>
        <v/>
      </c>
      <c r="BR7" s="95"/>
      <c r="BS7" s="96" t="str">
        <f t="shared" ca="1" si="9"/>
        <v/>
      </c>
      <c r="BT7" s="96" t="str">
        <f t="shared" ca="1" si="39"/>
        <v/>
      </c>
      <c r="BU7" s="95" t="str">
        <f t="shared" ca="1" si="40"/>
        <v/>
      </c>
      <c r="BV7" s="97" t="str">
        <f t="shared" ca="1" si="41"/>
        <v/>
      </c>
      <c r="BW7" s="95" t="str">
        <f ca="1">IF($A7&lt;&gt;"",SUMIFS(INDIRECT(BW$1&amp;"!$C$22:$AG$22",TRUE),INDIRECT(BW$1&amp;"!$C$19:$AG$19",TRUE),$A7)+SUMIFS(INDIRECT(BW$1&amp;"!$C$26:$AG$26",TRUE),INDIRECT(BW$1&amp;"!$C$23:$AG$23",TRUE),$A7)+SUMIFS(INDIRECT(BW$1&amp;"!$C$30:$AG$30",TRUE),INDIRECT(BW$1&amp;"!$C$27:$AG$27",TRUE),$A7)+SUMIFS(INDIRECT(BW$1&amp;"!$C$34:$AG$34",TRUE),INDIRECT(BW$1&amp;"!$C$31:$AG$31",TRUE),$A7)+SUMIFS(INDIRECT(BW$1&amp;"!$C$38:$AG$38",TRUE),INDIRECT(BW$1&amp;"!$C$35:$AG$35",TRUE),$A7)+(COUNTIFS(INDIRECT(BW$1&amp;"!$C$49:$AG$59",TRUE),$A7)*ROUND(Einstellungen!$H7/30.44,2))+SUMIFS(INDIRECT(BW$1&amp;"!$C$42:$AG$42"),INDIRECT(BW$1&amp;"!$C$41:$AG$41"),$A7)+SUMIFS(INDIRECT(BW$1&amp;"!$C$44:$AG$44"),INDIRECT(BW$1&amp;"!$C$43:$AG$43"),$A7)+SUMIFS(INDIRECT(BW$1&amp;"!$C$46:$AG$46"),INDIRECT(BW$1&amp;"!$C$45:$AG$45"),$A7),"")</f>
        <v/>
      </c>
      <c r="BX7" s="95" t="str">
        <f>IF($A7&lt;&gt;"",Einstellungen!$H7,"")</f>
        <v/>
      </c>
      <c r="BY7" s="95"/>
      <c r="BZ7" s="96" t="str">
        <f t="shared" ca="1" si="10"/>
        <v/>
      </c>
      <c r="CA7" s="96" t="str">
        <f t="shared" ca="1" si="42"/>
        <v/>
      </c>
      <c r="CB7" s="95" t="str">
        <f t="shared" ca="1" si="43"/>
        <v/>
      </c>
      <c r="CC7" s="97" t="str">
        <f t="shared" ca="1" si="44"/>
        <v/>
      </c>
      <c r="CD7" s="95" t="str">
        <f ca="1">IF($A7&lt;&gt;"",SUMIFS(INDIRECT(CD$1&amp;"!$C$22:$AG$22",TRUE),INDIRECT(CD$1&amp;"!$C$19:$AG$19",TRUE),$A7)+SUMIFS(INDIRECT(CD$1&amp;"!$C$26:$AG$26",TRUE),INDIRECT(CD$1&amp;"!$C$23:$AG$23",TRUE),$A7)+SUMIFS(INDIRECT(CD$1&amp;"!$C$30:$AG$30",TRUE),INDIRECT(CD$1&amp;"!$C$27:$AG$27",TRUE),$A7)+SUMIFS(INDIRECT(CD$1&amp;"!$C$34:$AG$34",TRUE),INDIRECT(CD$1&amp;"!$C$31:$AG$31",TRUE),$A7)+SUMIFS(INDIRECT(CD$1&amp;"!$C$38:$AG$38",TRUE),INDIRECT(CD$1&amp;"!$C$35:$AG$35",TRUE),$A7)+(COUNTIFS(INDIRECT(CD$1&amp;"!$C$49:$AG$59",TRUE),$A7)*ROUND(Einstellungen!$H7/30.44,2))+SUMIFS(INDIRECT(CD$1&amp;"!$C$42:$AG$42"),INDIRECT(CD$1&amp;"!$C$41:$AG$41"),$A7)+SUMIFS(INDIRECT(CD$1&amp;"!$C$44:$AG$44"),INDIRECT(CD$1&amp;"!$C$43:$AG$43"),$A7)+SUMIFS(INDIRECT(CD$1&amp;"!$C$46:$AG$46"),INDIRECT(CD$1&amp;"!$C$45:$AG$45"),$A7),"")</f>
        <v/>
      </c>
      <c r="CE7" s="95" t="str">
        <f>IF($A7&lt;&gt;"",Einstellungen!$H7,"")</f>
        <v/>
      </c>
      <c r="CF7" s="95"/>
      <c r="CG7" s="96" t="str">
        <f t="shared" ca="1" si="11"/>
        <v/>
      </c>
      <c r="CH7" s="96" t="str">
        <f t="shared" ca="1" si="45"/>
        <v/>
      </c>
      <c r="CI7" s="95" t="str">
        <f t="shared" ca="1" si="46"/>
        <v/>
      </c>
      <c r="CJ7" s="97" t="str">
        <f t="shared" ca="1" si="47"/>
        <v/>
      </c>
    </row>
    <row r="8" spans="1:88" s="9" customFormat="1" x14ac:dyDescent="0.25">
      <c r="A8" s="9" t="str">
        <f>IF(Einstellungen!F8&lt;&gt;"",Einstellungen!F8,"")</f>
        <v/>
      </c>
      <c r="B8" s="56" t="str">
        <f ca="1">IF(A8&lt;&gt;"",Einstellungen!G8-COUNTIF(INDIRECT(E$1&amp;"!$C$49:$AG$59",TRUE),A8)-COUNTIF(INDIRECT(L$1&amp;"!$C$49:$AG$59",TRUE),A8)-COUNTIF(INDIRECT(S$1&amp;"!$C$49:$AG$59",TRUE),A8)-COUNTIF(INDIRECT(Z$1&amp;"!$C$49:$AG$59",TRUE),A8)-COUNTIF(INDIRECT(AG$1&amp;"!$C$49:$AG$59",TRUE),A8)-COUNTIF(INDIRECT(AN$1&amp;"!$C$49:$AG$59",TRUE),A8)-COUNTIF(INDIRECT(AU$1&amp;"!$C$49:$AG$59",TRUE),A8)-COUNTIF(INDIRECT(BB$1&amp;"!$C$49:$AG$59",TRUE),A8)-COUNTIF(INDIRECT(BI$1&amp;"!$C$49:$AG$59",TRUE),A8)-COUNTIF(INDIRECT(BP$1&amp;"!$C$49:$AG$59",TRUE),A8)-COUNTIF(INDIRECT(BW$1&amp;"!$C$49:$AG$59",TRUE),A8)-COUNTIF(INDIRECT(CD$1&amp;"!$C$49:$AG$59",TRUE),A8),"")</f>
        <v/>
      </c>
      <c r="D8" s="23"/>
      <c r="E8" s="92" t="str">
        <f ca="1">IF($A8&lt;&gt;"",SUMIFS(INDIRECT(E$1&amp;"!$C$22:$AG$22",TRUE),INDIRECT(E$1&amp;"!$C$19:$AG$19",TRUE),$A8)+SUMIFS(INDIRECT(E$1&amp;"!$C$26:$AG$26",TRUE),INDIRECT(E$1&amp;"!$C$23:$AG$23",TRUE),$A8)+SUMIFS(INDIRECT(E$1&amp;"!$C$30:$AG$30",TRUE),INDIRECT(E$1&amp;"!$C$27:$AG$27",TRUE),$A8)+SUMIFS(INDIRECT(E$1&amp;"!$C$34:$AG$34",TRUE),INDIRECT(E$1&amp;"!$C$31:$AG$31",TRUE),$A8)+SUMIFS(INDIRECT(E$1&amp;"!$C$38:$AG$38",TRUE),INDIRECT(E$1&amp;"!$C$35:$AG$35",TRUE),$A8)+(COUNTIFS(INDIRECT(E$1&amp;"!$C$49:$AG$59",TRUE),$A8)*ROUND(Einstellungen!$H8/30.44,2))+SUMIFS(INDIRECT(E$1&amp;"!$C$42:$AG$42"),INDIRECT(E$1&amp;"!$C$41:$AG$41"),$A8)+SUMIFS(INDIRECT(E$1&amp;"!$C$44:$AG$44"),INDIRECT(E$1&amp;"!$C$43:$AG$43"),$A8)+SUMIFS(INDIRECT(E$1&amp;"!$C$46:$AG$46"),INDIRECT(E$1&amp;"!$C$45:$AG$45"),$A8),"")</f>
        <v/>
      </c>
      <c r="F8" s="92" t="str">
        <f>IF($A8&lt;&gt;"",Einstellungen!$H8,"")</f>
        <v/>
      </c>
      <c r="G8" s="92"/>
      <c r="H8" s="93" t="str">
        <f t="shared" ca="1" si="0"/>
        <v/>
      </c>
      <c r="I8" s="93" t="str">
        <f t="shared" ca="1" si="12"/>
        <v/>
      </c>
      <c r="J8" s="92" t="str">
        <f t="shared" ca="1" si="13"/>
        <v/>
      </c>
      <c r="K8" s="94" t="str">
        <f t="shared" ca="1" si="14"/>
        <v/>
      </c>
      <c r="L8" s="92" t="str">
        <f ca="1">IF($A8&lt;&gt;"",SUMIFS(INDIRECT(L$1&amp;"!$C$22:$AG$22",TRUE),INDIRECT(L$1&amp;"!$C$19:$AG$19",TRUE),$A8)+SUMIFS(INDIRECT(L$1&amp;"!$C$26:$AG$26",TRUE),INDIRECT(L$1&amp;"!$C$23:$AG$23",TRUE),$A8)+SUMIFS(INDIRECT(L$1&amp;"!$C$30:$AG$30",TRUE),INDIRECT(L$1&amp;"!$C$27:$AG$27",TRUE),$A8)+SUMIFS(INDIRECT(L$1&amp;"!$C$34:$AG$34",TRUE),INDIRECT(L$1&amp;"!$C$31:$AG$31",TRUE),$A8)+SUMIFS(INDIRECT(L$1&amp;"!$C$38:$AG$38",TRUE),INDIRECT(L$1&amp;"!$C$35:$AG$35",TRUE),$A8)+(COUNTIFS(INDIRECT(L$1&amp;"!$C$49:$AG$59",TRUE),$A8)*ROUND(Einstellungen!$H8/30.44,2))+SUMIFS(INDIRECT(L$1&amp;"!$C$42:$AG$42"),INDIRECT(L$1&amp;"!$C$41:$AG$41"),$A8)+SUMIFS(INDIRECT(L$1&amp;"!$C$44:$AG$44"),INDIRECT(L$1&amp;"!$C$43:$AG$43"),$A8)+SUMIFS(INDIRECT(L$1&amp;"!$C$46:$AG$46"),INDIRECT(L$1&amp;"!$C$45:$AG$45"),$A8),"")</f>
        <v/>
      </c>
      <c r="M8" s="92" t="str">
        <f>IF($A8&lt;&gt;"",Einstellungen!$H8,"")</f>
        <v/>
      </c>
      <c r="N8" s="92"/>
      <c r="O8" s="93" t="str">
        <f t="shared" ca="1" si="1"/>
        <v/>
      </c>
      <c r="P8" s="93" t="str">
        <f t="shared" ca="1" si="15"/>
        <v/>
      </c>
      <c r="Q8" s="92" t="str">
        <f t="shared" ca="1" si="16"/>
        <v/>
      </c>
      <c r="R8" s="94" t="str">
        <f t="shared" ca="1" si="17"/>
        <v/>
      </c>
      <c r="S8" s="92" t="str">
        <f ca="1">IF($A8&lt;&gt;"",SUMIFS(INDIRECT(S$1&amp;"!$C$22:$AG$22",TRUE),INDIRECT(S$1&amp;"!$C$19:$AG$19",TRUE),$A8)+SUMIFS(INDIRECT(S$1&amp;"!$C$26:$AG$26",TRUE),INDIRECT(S$1&amp;"!$C$23:$AG$23",TRUE),$A8)+SUMIFS(INDIRECT(S$1&amp;"!$C$30:$AG$30",TRUE),INDIRECT(S$1&amp;"!$C$27:$AG$27",TRUE),$A8)+SUMIFS(INDIRECT(S$1&amp;"!$C$34:$AG$34",TRUE),INDIRECT(S$1&amp;"!$C$31:$AG$31",TRUE),$A8)+SUMIFS(INDIRECT(S$1&amp;"!$C$38:$AG$38",TRUE),INDIRECT(S$1&amp;"!$C$35:$AG$35",TRUE),$A8)+(COUNTIFS(INDIRECT(S$1&amp;"!$C$49:$AG$59",TRUE),$A8)*ROUND(Einstellungen!$H8/30.44,2))+SUMIFS(INDIRECT(S$1&amp;"!$C$42:$AG$42"),INDIRECT(S$1&amp;"!$C$41:$AG$41"),$A8)+SUMIFS(INDIRECT(S$1&amp;"!$C$44:$AG$44"),INDIRECT(S$1&amp;"!$C$43:$AG$43"),$A8)+SUMIFS(INDIRECT(S$1&amp;"!$C$46:$AG$46"),INDIRECT(S$1&amp;"!$C$45:$AG$45"),$A8),"")</f>
        <v/>
      </c>
      <c r="T8" s="92" t="str">
        <f>IF($A8&lt;&gt;"",Einstellungen!$H8,"")</f>
        <v/>
      </c>
      <c r="U8" s="92"/>
      <c r="V8" s="93" t="str">
        <f t="shared" ca="1" si="2"/>
        <v/>
      </c>
      <c r="W8" s="93" t="str">
        <f t="shared" ca="1" si="18"/>
        <v/>
      </c>
      <c r="X8" s="92" t="str">
        <f t="shared" ca="1" si="19"/>
        <v/>
      </c>
      <c r="Y8" s="94" t="str">
        <f t="shared" ca="1" si="20"/>
        <v/>
      </c>
      <c r="Z8" s="92" t="str">
        <f ca="1">IF($A8&lt;&gt;"",SUMIFS(INDIRECT(Z$1&amp;"!$C$22:$AG$22",TRUE),INDIRECT(Z$1&amp;"!$C$19:$AG$19",TRUE),$A8)+SUMIFS(INDIRECT(Z$1&amp;"!$C$26:$AG$26",TRUE),INDIRECT(Z$1&amp;"!$C$23:$AG$23",TRUE),$A8)+SUMIFS(INDIRECT(Z$1&amp;"!$C$30:$AG$30",TRUE),INDIRECT(Z$1&amp;"!$C$27:$AG$27",TRUE),$A8)+SUMIFS(INDIRECT(Z$1&amp;"!$C$34:$AG$34",TRUE),INDIRECT(Z$1&amp;"!$C$31:$AG$31",TRUE),$A8)+SUMIFS(INDIRECT(Z$1&amp;"!$C$38:$AG$38",TRUE),INDIRECT(S$1&amp;"!$C$35:$AG$35",TRUE),$A8)+(COUNTIFS(INDIRECT(Z$1&amp;"!$C$49:$AG$59",TRUE),$A8)*ROUND(Einstellungen!$H8/30.44,2))+SUMIFS(INDIRECT(Z$1&amp;"!$C$42:$AG$42"),INDIRECT(S$1&amp;"!$C$41:$AG$41"),$A8)+SUMIFS(INDIRECT(Z$1&amp;"!$C$44:$AG$44"),INDIRECT(Z$1&amp;"!$C$43:$AG$43"),$A8)+SUMIFS(INDIRECT(Z$1&amp;"!$C$46:$AG$46"),INDIRECT(Z$1&amp;"!$C$45:$AG$45"),$A8),"")</f>
        <v/>
      </c>
      <c r="AA8" s="92" t="str">
        <f>IF($A8&lt;&gt;"",Einstellungen!$H8,"")</f>
        <v/>
      </c>
      <c r="AB8" s="92"/>
      <c r="AC8" s="93" t="str">
        <f t="shared" ca="1" si="3"/>
        <v/>
      </c>
      <c r="AD8" s="93" t="str">
        <f t="shared" ca="1" si="21"/>
        <v/>
      </c>
      <c r="AE8" s="92" t="str">
        <f t="shared" ca="1" si="22"/>
        <v/>
      </c>
      <c r="AF8" s="94" t="str">
        <f t="shared" ca="1" si="23"/>
        <v/>
      </c>
      <c r="AG8" s="92" t="str">
        <f ca="1">IF($A8&lt;&gt;"",SUMIFS(INDIRECT(AG$1&amp;"!$C$22:$AG$22",TRUE),INDIRECT(AG$1&amp;"!$C$19:$AG$19",TRUE),$A8)+SUMIFS(INDIRECT(AG$1&amp;"!$C$26:$AG$26",TRUE),INDIRECT(AG$1&amp;"!$C$23:$AG$23",TRUE),$A8)+SUMIFS(INDIRECT(AG$1&amp;"!$C$30:$AG$30",TRUE),INDIRECT(AG$1&amp;"!$C$27:$AG$27",TRUE),$A8)+SUMIFS(INDIRECT(AG$1&amp;"!$C$34:$AG$34",TRUE),INDIRECT(AG$1&amp;"!$C$31:$AG$31",TRUE),$A8)+SUMIFS(INDIRECT(AG$1&amp;"!$C$38:$AG$38",TRUE),INDIRECT(AG$1&amp;"!$C$35:$AG$35",TRUE),$A8)+(COUNTIFS(INDIRECT(AG$1&amp;"!$C$49:$AG$59",TRUE),$A8)*ROUND(Einstellungen!$H8/30.44,2))+SUMIFS(INDIRECT(AG$1&amp;"!$C$42:$AG$42"),INDIRECT(AG$1&amp;"!$C$41:$AG$41"),$A8)+SUMIFS(INDIRECT(AG$1&amp;"!$C$44:$AG$44"),INDIRECT(AG$1&amp;"!$C$43:$AG$43"),$A8)+SUMIFS(INDIRECT(AG$1&amp;"!$C$46:$AG$46"),INDIRECT(AG$1&amp;"!$C$45:$AG$45"),$A8),"")</f>
        <v/>
      </c>
      <c r="AH8" s="92" t="str">
        <f>IF($A8&lt;&gt;"",Einstellungen!$H8,"")</f>
        <v/>
      </c>
      <c r="AI8" s="92"/>
      <c r="AJ8" s="93" t="str">
        <f t="shared" ca="1" si="4"/>
        <v/>
      </c>
      <c r="AK8" s="93" t="str">
        <f t="shared" ca="1" si="24"/>
        <v/>
      </c>
      <c r="AL8" s="92" t="str">
        <f t="shared" ca="1" si="25"/>
        <v/>
      </c>
      <c r="AM8" s="94" t="str">
        <f t="shared" ca="1" si="26"/>
        <v/>
      </c>
      <c r="AN8" s="92" t="str">
        <f ca="1">IF($A8&lt;&gt;"",SUMIFS(INDIRECT(AN$1&amp;"!$C$22:$AG$22",TRUE),INDIRECT(AN$1&amp;"!$C$19:$AG$19",TRUE),$A8)+SUMIFS(INDIRECT(AN$1&amp;"!$C$26:$AG$26",TRUE),INDIRECT(AN$1&amp;"!$C$23:$AG$23",TRUE),$A8)+SUMIFS(INDIRECT(AN$1&amp;"!$C$30:$AG$30",TRUE),INDIRECT(AN$1&amp;"!$C$27:$AG$27",TRUE),$A8)+SUMIFS(INDIRECT(AN$1&amp;"!$C$34:$AG$34",TRUE),INDIRECT(AN$1&amp;"!$C$31:$AG$31",TRUE),$A8)+SUMIFS(INDIRECT(AN$1&amp;"!$C$38:$AG$38",TRUE),INDIRECT(AN$1&amp;"!$C$35:$AG$35",TRUE),$A8)+(COUNTIFS(INDIRECT(AN$1&amp;"!$C$49:$AG$59",TRUE),$A8)*ROUND(Einstellungen!$H8/30.44,2))+SUMIFS(INDIRECT(AN$1&amp;"!$C$42:$AG$42"),INDIRECT(AN$1&amp;"!$C$41:$AG$41"),$A8)+SUMIFS(INDIRECT(AN$1&amp;"!$C$44:$AG$44"),INDIRECT(AN$1&amp;"!$C$43:$AG$43"),$A8)+SUMIFS(INDIRECT(AN$1&amp;"!$C$46:$AG$46"),INDIRECT(AN$1&amp;"!$C$45:$AG$45"),$A8),"")</f>
        <v/>
      </c>
      <c r="AO8" s="92" t="str">
        <f>IF($A8&lt;&gt;"",Einstellungen!$H8,"")</f>
        <v/>
      </c>
      <c r="AP8" s="92"/>
      <c r="AQ8" s="93" t="str">
        <f t="shared" ca="1" si="5"/>
        <v/>
      </c>
      <c r="AR8" s="93" t="str">
        <f t="shared" ca="1" si="27"/>
        <v/>
      </c>
      <c r="AS8" s="92" t="str">
        <f t="shared" ca="1" si="28"/>
        <v/>
      </c>
      <c r="AT8" s="94" t="str">
        <f t="shared" ca="1" si="29"/>
        <v/>
      </c>
      <c r="AU8" s="92" t="str">
        <f ca="1">IF($A8&lt;&gt;"",SUMIFS(INDIRECT(AU$1&amp;"!$C$22:$AG$22",TRUE),INDIRECT(AU$1&amp;"!$C$19:$AG$19",TRUE),$A8)+SUMIFS(INDIRECT(AU$1&amp;"!$C$26:$AG$26",TRUE),INDIRECT(AU$1&amp;"!$C$23:$AG$23",TRUE),$A8)+SUMIFS(INDIRECT(AU$1&amp;"!$C$30:$AG$30",TRUE),INDIRECT(AU$1&amp;"!$C$27:$AG$27",TRUE),$A8)+SUMIFS(INDIRECT(AU$1&amp;"!$C$34:$AG$34",TRUE),INDIRECT(AU$1&amp;"!$C$31:$AG$31",TRUE),$A8)+SUMIFS(INDIRECT(AU$1&amp;"!$C$38:$AG$38",TRUE),INDIRECT(AU$1&amp;"!$C$35:$AG$35",TRUE),$A8)+(COUNTIFS(INDIRECT(AU$1&amp;"!$C$49:$AG$59",TRUE),$A8)*ROUND(Einstellungen!$H8/30.44,2))+SUMIFS(INDIRECT(AU$1&amp;"!$C$42:$AG$42"),INDIRECT(AU$1&amp;"!$C$41:$AG$41"),$A8)+SUMIFS(INDIRECT(AU$1&amp;"!$C$44:$AG$44"),INDIRECT(AU$1&amp;"!$C$43:$AG$43"),$A8)+SUMIFS(INDIRECT(AU$1&amp;"!$C$46:$AG$46"),INDIRECT(AU$1&amp;"!$C$45:$AG$45"),$A8),"")</f>
        <v/>
      </c>
      <c r="AV8" s="92" t="str">
        <f>IF($A8&lt;&gt;"",Einstellungen!$H8,"")</f>
        <v/>
      </c>
      <c r="AW8" s="92"/>
      <c r="AX8" s="93" t="str">
        <f t="shared" ca="1" si="6"/>
        <v/>
      </c>
      <c r="AY8" s="93" t="str">
        <f t="shared" ca="1" si="30"/>
        <v/>
      </c>
      <c r="AZ8" s="92" t="str">
        <f t="shared" ca="1" si="31"/>
        <v/>
      </c>
      <c r="BA8" s="94" t="str">
        <f t="shared" ca="1" si="32"/>
        <v/>
      </c>
      <c r="BB8" s="92" t="str">
        <f ca="1">IF($A8&lt;&gt;"",SUMIFS(INDIRECT(BB$1&amp;"!$C$22:$AG$22",TRUE),INDIRECT(BB$1&amp;"!$C$19:$AG$19",TRUE),$A8)+SUMIFS(INDIRECT(BB$1&amp;"!$C$26:$AG$26",TRUE),INDIRECT(BB$1&amp;"!$C$23:$AG$23",TRUE),$A8)+SUMIFS(INDIRECT(BB$1&amp;"!$C$30:$AG$30",TRUE),INDIRECT(BB$1&amp;"!$C$27:$AG$27",TRUE),$A8)+SUMIFS(INDIRECT(BB$1&amp;"!$C$34:$AG$34",TRUE),INDIRECT(BB$1&amp;"!$C$31:$AG$31",TRUE),$A8)+SUMIFS(INDIRECT(BB$1&amp;"!$C$38:$AG$38",TRUE),INDIRECT(BB$1&amp;"!$C$35:$AG$35",TRUE),$A8)+(COUNTIFS(INDIRECT(BB$1&amp;"!$C$49:$AG$59",TRUE),$A8)*ROUND(Einstellungen!$H8/30.44,2))+SUMIFS(INDIRECT(BB$1&amp;"!$C$42:$AG$42"),INDIRECT(BB$1&amp;"!$C$41:$AG$41"),$A8)+SUMIFS(INDIRECT(BB$1&amp;"!$C$44:$AG$44"),INDIRECT(BB$1&amp;"!$C$43:$AG$43"),$A8)+SUMIFS(INDIRECT(BB$1&amp;"!$C$46:$AG$46"),INDIRECT(BB$1&amp;"!$C$45:$AG$45"),$A8),"")</f>
        <v/>
      </c>
      <c r="BC8" s="92" t="str">
        <f>IF($A8&lt;&gt;"",Einstellungen!$H8,"")</f>
        <v/>
      </c>
      <c r="BD8" s="92"/>
      <c r="BE8" s="93" t="str">
        <f t="shared" ca="1" si="7"/>
        <v/>
      </c>
      <c r="BF8" s="93" t="str">
        <f t="shared" ca="1" si="33"/>
        <v/>
      </c>
      <c r="BG8" s="92" t="str">
        <f t="shared" ca="1" si="34"/>
        <v/>
      </c>
      <c r="BH8" s="94" t="str">
        <f t="shared" ca="1" si="35"/>
        <v/>
      </c>
      <c r="BI8" s="92" t="str">
        <f ca="1">IF($A8&lt;&gt;"",SUMIFS(INDIRECT(BI$1&amp;"!$C$22:$AG$22",TRUE),INDIRECT(BI$1&amp;"!$C$19:$AG$19",TRUE),$A8)+SUMIFS(INDIRECT(BI$1&amp;"!$C$26:$AG$26",TRUE),INDIRECT(BI$1&amp;"!$C$23:$AG$23",TRUE),$A8)+SUMIFS(INDIRECT(BI$1&amp;"!$C$30:$AG$30",TRUE),INDIRECT(BI$1&amp;"!$C$27:$AG$27",TRUE),$A8)+SUMIFS(INDIRECT(BI$1&amp;"!$C$34:$AG$34",TRUE),INDIRECT(BI$1&amp;"!$C$31:$AG$31",TRUE),$A8)+SUMIFS(INDIRECT(BI$1&amp;"!$C$38:$AG$38",TRUE),INDIRECT(BI$1&amp;"!$C$35:$AG$35",TRUE),$A8)+(COUNTIFS(INDIRECT(BI$1&amp;"!$C$49:$AG$59",TRUE),$A8)*ROUND(Einstellungen!$H8/30.44,2))+SUMIFS(INDIRECT(BI$1&amp;"!$C$42:$AG$42"),INDIRECT(BI$1&amp;"!$C$41:$AG$41"),$A8)+SUMIFS(INDIRECT(BI$1&amp;"!$C$44:$AG$44"),INDIRECT(BI$1&amp;"!$C$43:$AG$43"),$A8)+SUMIFS(INDIRECT(BI$1&amp;"!$C$46:$AG$46"),INDIRECT(BI$1&amp;"!$C$45:$AG$45"),$A8),"")</f>
        <v/>
      </c>
      <c r="BJ8" s="92" t="str">
        <f>IF($A8&lt;&gt;"",Einstellungen!$H8,"")</f>
        <v/>
      </c>
      <c r="BK8" s="92"/>
      <c r="BL8" s="93" t="str">
        <f t="shared" ca="1" si="8"/>
        <v/>
      </c>
      <c r="BM8" s="93" t="str">
        <f t="shared" ca="1" si="36"/>
        <v/>
      </c>
      <c r="BN8" s="92" t="str">
        <f t="shared" ca="1" si="37"/>
        <v/>
      </c>
      <c r="BO8" s="94" t="str">
        <f t="shared" ca="1" si="38"/>
        <v/>
      </c>
      <c r="BP8" s="92" t="str">
        <f ca="1">IF($A8&lt;&gt;"",SUMIFS(INDIRECT(BP$1&amp;"!$C$22:$AG$22",TRUE),INDIRECT(BP$1&amp;"!$C$19:$AG$19",TRUE),$A8)+SUMIFS(INDIRECT(BP$1&amp;"!$C$26:$AG$26",TRUE),INDIRECT(BP$1&amp;"!$C$23:$AG$23",TRUE),$A8)+SUMIFS(INDIRECT(BP$1&amp;"!$C$30:$AG$30",TRUE),INDIRECT(BP$1&amp;"!$C$27:$AG$27",TRUE),$A8)+SUMIFS(INDIRECT(BP$1&amp;"!$C$34:$AG$34",TRUE),INDIRECT(BP$1&amp;"!$C$31:$AG$31",TRUE),$A8)+SUMIFS(INDIRECT(BP$1&amp;"!$C$38:$AG$38",TRUE),INDIRECT(BP$1&amp;"!$C$35:$AG$35",TRUE),$A8)+(COUNTIFS(INDIRECT(BP$1&amp;"!$C$49:$AG$59",TRUE),$A8)*ROUND(Einstellungen!$H8/30.44,2))+SUMIFS(INDIRECT(BP$1&amp;"!$C$42:$AG$42"),INDIRECT(BP$1&amp;"!$C$41:$AG$41"),$A8)+SUMIFS(INDIRECT(BP$1&amp;"!$C$44:$AG$44"),INDIRECT(BP$1&amp;"!$C$43:$AG$43"),$A8)+SUMIFS(INDIRECT(BP$1&amp;"!$C$46:$AG$46"),INDIRECT(BP$1&amp;"!$C$45:$AG$45"),$A8),"")</f>
        <v/>
      </c>
      <c r="BQ8" s="92" t="str">
        <f>IF($A8&lt;&gt;"",Einstellungen!$H8,"")</f>
        <v/>
      </c>
      <c r="BR8" s="92"/>
      <c r="BS8" s="93" t="str">
        <f t="shared" ca="1" si="9"/>
        <v/>
      </c>
      <c r="BT8" s="93" t="str">
        <f t="shared" ca="1" si="39"/>
        <v/>
      </c>
      <c r="BU8" s="92" t="str">
        <f t="shared" ca="1" si="40"/>
        <v/>
      </c>
      <c r="BV8" s="94" t="str">
        <f t="shared" ca="1" si="41"/>
        <v/>
      </c>
      <c r="BW8" s="92" t="str">
        <f ca="1">IF($A8&lt;&gt;"",SUMIFS(INDIRECT(BW$1&amp;"!$C$22:$AG$22",TRUE),INDIRECT(BW$1&amp;"!$C$19:$AG$19",TRUE),$A8)+SUMIFS(INDIRECT(BW$1&amp;"!$C$26:$AG$26",TRUE),INDIRECT(BW$1&amp;"!$C$23:$AG$23",TRUE),$A8)+SUMIFS(INDIRECT(BW$1&amp;"!$C$30:$AG$30",TRUE),INDIRECT(BW$1&amp;"!$C$27:$AG$27",TRUE),$A8)+SUMIFS(INDIRECT(BW$1&amp;"!$C$34:$AG$34",TRUE),INDIRECT(BW$1&amp;"!$C$31:$AG$31",TRUE),$A8)+SUMIFS(INDIRECT(BW$1&amp;"!$C$38:$AG$38",TRUE),INDIRECT(BW$1&amp;"!$C$35:$AG$35",TRUE),$A8)+(COUNTIFS(INDIRECT(BW$1&amp;"!$C$49:$AG$59",TRUE),$A8)*ROUND(Einstellungen!$H8/30.44,2))+SUMIFS(INDIRECT(BW$1&amp;"!$C$42:$AG$42"),INDIRECT(BW$1&amp;"!$C$41:$AG$41"),$A8)+SUMIFS(INDIRECT(BW$1&amp;"!$C$44:$AG$44"),INDIRECT(BW$1&amp;"!$C$43:$AG$43"),$A8)+SUMIFS(INDIRECT(BW$1&amp;"!$C$46:$AG$46"),INDIRECT(BW$1&amp;"!$C$45:$AG$45"),$A8),"")</f>
        <v/>
      </c>
      <c r="BX8" s="92" t="str">
        <f>IF($A8&lt;&gt;"",Einstellungen!$H8,"")</f>
        <v/>
      </c>
      <c r="BY8" s="92"/>
      <c r="BZ8" s="93" t="str">
        <f t="shared" ca="1" si="10"/>
        <v/>
      </c>
      <c r="CA8" s="93" t="str">
        <f t="shared" ca="1" si="42"/>
        <v/>
      </c>
      <c r="CB8" s="92" t="str">
        <f t="shared" ca="1" si="43"/>
        <v/>
      </c>
      <c r="CC8" s="94" t="str">
        <f t="shared" ca="1" si="44"/>
        <v/>
      </c>
      <c r="CD8" s="92" t="str">
        <f ca="1">IF($A8&lt;&gt;"",SUMIFS(INDIRECT(CD$1&amp;"!$C$22:$AG$22",TRUE),INDIRECT(CD$1&amp;"!$C$19:$AG$19",TRUE),$A8)+SUMIFS(INDIRECT(CD$1&amp;"!$C$26:$AG$26",TRUE),INDIRECT(CD$1&amp;"!$C$23:$AG$23",TRUE),$A8)+SUMIFS(INDIRECT(CD$1&amp;"!$C$30:$AG$30",TRUE),INDIRECT(CD$1&amp;"!$C$27:$AG$27",TRUE),$A8)+SUMIFS(INDIRECT(CD$1&amp;"!$C$34:$AG$34",TRUE),INDIRECT(CD$1&amp;"!$C$31:$AG$31",TRUE),$A8)+SUMIFS(INDIRECT(CD$1&amp;"!$C$38:$AG$38",TRUE),INDIRECT(CD$1&amp;"!$C$35:$AG$35",TRUE),$A8)+(COUNTIFS(INDIRECT(CD$1&amp;"!$C$49:$AG$59",TRUE),$A8)*ROUND(Einstellungen!$H8/30.44,2))+SUMIFS(INDIRECT(CD$1&amp;"!$C$42:$AG$42"),INDIRECT(CD$1&amp;"!$C$41:$AG$41"),$A8)+SUMIFS(INDIRECT(CD$1&amp;"!$C$44:$AG$44"),INDIRECT(CD$1&amp;"!$C$43:$AG$43"),$A8)+SUMIFS(INDIRECT(CD$1&amp;"!$C$46:$AG$46"),INDIRECT(CD$1&amp;"!$C$45:$AG$45"),$A8),"")</f>
        <v/>
      </c>
      <c r="CE8" s="92" t="str">
        <f>IF($A8&lt;&gt;"",Einstellungen!$H8,"")</f>
        <v/>
      </c>
      <c r="CF8" s="92"/>
      <c r="CG8" s="93" t="str">
        <f t="shared" ca="1" si="11"/>
        <v/>
      </c>
      <c r="CH8" s="93" t="str">
        <f t="shared" ca="1" si="45"/>
        <v/>
      </c>
      <c r="CI8" s="92" t="str">
        <f t="shared" ca="1" si="46"/>
        <v/>
      </c>
      <c r="CJ8" s="94" t="str">
        <f t="shared" ca="1" si="47"/>
        <v/>
      </c>
    </row>
    <row r="9" spans="1:88" s="50" customFormat="1" x14ac:dyDescent="0.25">
      <c r="A9" s="50" t="str">
        <f>IF(Einstellungen!F9&lt;&gt;"",Einstellungen!F9,"")</f>
        <v/>
      </c>
      <c r="B9" s="57" t="str">
        <f ca="1">IF(A9&lt;&gt;"",Einstellungen!G9-COUNTIF(INDIRECT(E$1&amp;"!$C$49:$AG$59",TRUE),A9)-COUNTIF(INDIRECT(L$1&amp;"!$C$49:$AG$59",TRUE),A9)-COUNTIF(INDIRECT(S$1&amp;"!$C$49:$AG$59",TRUE),A9)-COUNTIF(INDIRECT(Z$1&amp;"!$C$49:$AG$59",TRUE),A9)-COUNTIF(INDIRECT(AG$1&amp;"!$C$49:$AG$59",TRUE),A9)-COUNTIF(INDIRECT(AN$1&amp;"!$C$49:$AG$59",TRUE),A9)-COUNTIF(INDIRECT(AU$1&amp;"!$C$49:$AG$59",TRUE),A9)-COUNTIF(INDIRECT(BB$1&amp;"!$C$49:$AG$59",TRUE),A9)-COUNTIF(INDIRECT(BI$1&amp;"!$C$49:$AG$59",TRUE),A9)-COUNTIF(INDIRECT(BP$1&amp;"!$C$49:$AG$59",TRUE),A9)-COUNTIF(INDIRECT(BW$1&amp;"!$C$49:$AG$59",TRUE),A9)-COUNTIF(INDIRECT(CD$1&amp;"!$C$49:$AG$59",TRUE),A9),"")</f>
        <v/>
      </c>
      <c r="D9" s="52"/>
      <c r="E9" s="95" t="str">
        <f ca="1">IF($A9&lt;&gt;"",SUMIFS(INDIRECT(E$1&amp;"!$C$22:$AG$22",TRUE),INDIRECT(E$1&amp;"!$C$19:$AG$19",TRUE),$A9)+SUMIFS(INDIRECT(E$1&amp;"!$C$26:$AG$26",TRUE),INDIRECT(E$1&amp;"!$C$23:$AG$23",TRUE),$A9)+SUMIFS(INDIRECT(E$1&amp;"!$C$30:$AG$30",TRUE),INDIRECT(E$1&amp;"!$C$27:$AG$27",TRUE),$A9)+SUMIFS(INDIRECT(E$1&amp;"!$C$34:$AG$34",TRUE),INDIRECT(E$1&amp;"!$C$31:$AG$31",TRUE),$A9)+SUMIFS(INDIRECT(E$1&amp;"!$C$38:$AG$38",TRUE),INDIRECT(E$1&amp;"!$C$35:$AG$35",TRUE),$A9)+(COUNTIFS(INDIRECT(E$1&amp;"!$C$49:$AG$59",TRUE),$A9)*ROUND(Einstellungen!$H9/30.44,2))+SUMIFS(INDIRECT(E$1&amp;"!$C$42:$AG$42"),INDIRECT(E$1&amp;"!$C$41:$AG$41"),$A9)+SUMIFS(INDIRECT(E$1&amp;"!$C$44:$AG$44"),INDIRECT(E$1&amp;"!$C$43:$AG$43"),$A9)+SUMIFS(INDIRECT(E$1&amp;"!$C$46:$AG$46"),INDIRECT(E$1&amp;"!$C$45:$AG$45"),$A9),"")</f>
        <v/>
      </c>
      <c r="F9" s="95" t="str">
        <f>IF($A9&lt;&gt;"",Einstellungen!$H9,"")</f>
        <v/>
      </c>
      <c r="G9" s="95"/>
      <c r="H9" s="96" t="str">
        <f t="shared" ca="1" si="0"/>
        <v/>
      </c>
      <c r="I9" s="96" t="str">
        <f t="shared" ca="1" si="12"/>
        <v/>
      </c>
      <c r="J9" s="95" t="str">
        <f t="shared" ca="1" si="13"/>
        <v/>
      </c>
      <c r="K9" s="97" t="str">
        <f t="shared" ca="1" si="14"/>
        <v/>
      </c>
      <c r="L9" s="95" t="str">
        <f ca="1">IF($A9&lt;&gt;"",SUMIFS(INDIRECT(L$1&amp;"!$C$22:$AG$22",TRUE),INDIRECT(L$1&amp;"!$C$19:$AG$19",TRUE),$A9)+SUMIFS(INDIRECT(L$1&amp;"!$C$26:$AG$26",TRUE),INDIRECT(L$1&amp;"!$C$23:$AG$23",TRUE),$A9)+SUMIFS(INDIRECT(L$1&amp;"!$C$30:$AG$30",TRUE),INDIRECT(L$1&amp;"!$C$27:$AG$27",TRUE),$A9)+SUMIFS(INDIRECT(L$1&amp;"!$C$34:$AG$34",TRUE),INDIRECT(L$1&amp;"!$C$31:$AG$31",TRUE),$A9)+SUMIFS(INDIRECT(L$1&amp;"!$C$38:$AG$38",TRUE),INDIRECT(L$1&amp;"!$C$35:$AG$35",TRUE),$A9)+(COUNTIFS(INDIRECT(L$1&amp;"!$C$49:$AG$59",TRUE),$A9)*ROUND(Einstellungen!$H9/30.44,2))+SUMIFS(INDIRECT(L$1&amp;"!$C$42:$AG$42"),INDIRECT(L$1&amp;"!$C$41:$AG$41"),$A9)+SUMIFS(INDIRECT(L$1&amp;"!$C$44:$AG$44"),INDIRECT(L$1&amp;"!$C$43:$AG$43"),$A9)+SUMIFS(INDIRECT(L$1&amp;"!$C$46:$AG$46"),INDIRECT(L$1&amp;"!$C$45:$AG$45"),$A9),"")</f>
        <v/>
      </c>
      <c r="M9" s="95" t="str">
        <f>IF($A9&lt;&gt;"",Einstellungen!$H9,"")</f>
        <v/>
      </c>
      <c r="N9" s="95"/>
      <c r="O9" s="96" t="str">
        <f t="shared" ca="1" si="1"/>
        <v/>
      </c>
      <c r="P9" s="96" t="str">
        <f t="shared" ca="1" si="15"/>
        <v/>
      </c>
      <c r="Q9" s="95" t="str">
        <f t="shared" ca="1" si="16"/>
        <v/>
      </c>
      <c r="R9" s="97" t="str">
        <f t="shared" ca="1" si="17"/>
        <v/>
      </c>
      <c r="S9" s="95" t="str">
        <f ca="1">IF($A9&lt;&gt;"",SUMIFS(INDIRECT(S$1&amp;"!$C$22:$AG$22",TRUE),INDIRECT(S$1&amp;"!$C$19:$AG$19",TRUE),$A9)+SUMIFS(INDIRECT(S$1&amp;"!$C$26:$AG$26",TRUE),INDIRECT(S$1&amp;"!$C$23:$AG$23",TRUE),$A9)+SUMIFS(INDIRECT(S$1&amp;"!$C$30:$AG$30",TRUE),INDIRECT(S$1&amp;"!$C$27:$AG$27",TRUE),$A9)+SUMIFS(INDIRECT(S$1&amp;"!$C$34:$AG$34",TRUE),INDIRECT(S$1&amp;"!$C$31:$AG$31",TRUE),$A9)+SUMIFS(INDIRECT(S$1&amp;"!$C$38:$AG$38",TRUE),INDIRECT(S$1&amp;"!$C$35:$AG$35",TRUE),$A9)+(COUNTIFS(INDIRECT(S$1&amp;"!$C$49:$AG$59",TRUE),$A9)*ROUND(Einstellungen!$H9/30.44,2))+SUMIFS(INDIRECT(S$1&amp;"!$C$42:$AG$42"),INDIRECT(S$1&amp;"!$C$41:$AG$41"),$A9)+SUMIFS(INDIRECT(S$1&amp;"!$C$44:$AG$44"),INDIRECT(S$1&amp;"!$C$43:$AG$43"),$A9)+SUMIFS(INDIRECT(S$1&amp;"!$C$46:$AG$46"),INDIRECT(S$1&amp;"!$C$45:$AG$45"),$A9),"")</f>
        <v/>
      </c>
      <c r="T9" s="95" t="str">
        <f>IF($A9&lt;&gt;"",Einstellungen!$H9,"")</f>
        <v/>
      </c>
      <c r="U9" s="95"/>
      <c r="V9" s="96" t="str">
        <f t="shared" ca="1" si="2"/>
        <v/>
      </c>
      <c r="W9" s="96" t="str">
        <f t="shared" ca="1" si="18"/>
        <v/>
      </c>
      <c r="X9" s="95" t="str">
        <f t="shared" ca="1" si="19"/>
        <v/>
      </c>
      <c r="Y9" s="97" t="str">
        <f t="shared" ca="1" si="20"/>
        <v/>
      </c>
      <c r="Z9" s="95" t="str">
        <f ca="1">IF($A9&lt;&gt;"",SUMIFS(INDIRECT(Z$1&amp;"!$C$22:$AG$22",TRUE),INDIRECT(Z$1&amp;"!$C$19:$AG$19",TRUE),$A9)+SUMIFS(INDIRECT(Z$1&amp;"!$C$26:$AG$26",TRUE),INDIRECT(Z$1&amp;"!$C$23:$AG$23",TRUE),$A9)+SUMIFS(INDIRECT(Z$1&amp;"!$C$30:$AG$30",TRUE),INDIRECT(Z$1&amp;"!$C$27:$AG$27",TRUE),$A9)+SUMIFS(INDIRECT(Z$1&amp;"!$C$34:$AG$34",TRUE),INDIRECT(Z$1&amp;"!$C$31:$AG$31",TRUE),$A9)+SUMIFS(INDIRECT(Z$1&amp;"!$C$38:$AG$38",TRUE),INDIRECT(S$1&amp;"!$C$35:$AG$35",TRUE),$A9)+(COUNTIFS(INDIRECT(Z$1&amp;"!$C$49:$AG$59",TRUE),$A9)*ROUND(Einstellungen!$H9/30.44,2))+SUMIFS(INDIRECT(Z$1&amp;"!$C$42:$AG$42"),INDIRECT(S$1&amp;"!$C$41:$AG$41"),$A9)+SUMIFS(INDIRECT(Z$1&amp;"!$C$44:$AG$44"),INDIRECT(Z$1&amp;"!$C$43:$AG$43"),$A9)+SUMIFS(INDIRECT(Z$1&amp;"!$C$46:$AG$46"),INDIRECT(Z$1&amp;"!$C$45:$AG$45"),$A9),"")</f>
        <v/>
      </c>
      <c r="AA9" s="95" t="str">
        <f>IF($A9&lt;&gt;"",Einstellungen!$H9,"")</f>
        <v/>
      </c>
      <c r="AB9" s="95"/>
      <c r="AC9" s="96" t="str">
        <f t="shared" ca="1" si="3"/>
        <v/>
      </c>
      <c r="AD9" s="96" t="str">
        <f t="shared" ca="1" si="21"/>
        <v/>
      </c>
      <c r="AE9" s="95" t="str">
        <f t="shared" ca="1" si="22"/>
        <v/>
      </c>
      <c r="AF9" s="97" t="str">
        <f t="shared" ca="1" si="23"/>
        <v/>
      </c>
      <c r="AG9" s="95" t="str">
        <f ca="1">IF($A9&lt;&gt;"",SUMIFS(INDIRECT(AG$1&amp;"!$C$22:$AG$22",TRUE),INDIRECT(AG$1&amp;"!$C$19:$AG$19",TRUE),$A9)+SUMIFS(INDIRECT(AG$1&amp;"!$C$26:$AG$26",TRUE),INDIRECT(AG$1&amp;"!$C$23:$AG$23",TRUE),$A9)+SUMIFS(INDIRECT(AG$1&amp;"!$C$30:$AG$30",TRUE),INDIRECT(AG$1&amp;"!$C$27:$AG$27",TRUE),$A9)+SUMIFS(INDIRECT(AG$1&amp;"!$C$34:$AG$34",TRUE),INDIRECT(AG$1&amp;"!$C$31:$AG$31",TRUE),$A9)+SUMIFS(INDIRECT(AG$1&amp;"!$C$38:$AG$38",TRUE),INDIRECT(AG$1&amp;"!$C$35:$AG$35",TRUE),$A9)+(COUNTIFS(INDIRECT(AG$1&amp;"!$C$49:$AG$59",TRUE),$A9)*ROUND(Einstellungen!$H9/30.44,2))+SUMIFS(INDIRECT(AG$1&amp;"!$C$42:$AG$42"),INDIRECT(AG$1&amp;"!$C$41:$AG$41"),$A9)+SUMIFS(INDIRECT(AG$1&amp;"!$C$44:$AG$44"),INDIRECT(AG$1&amp;"!$C$43:$AG$43"),$A9)+SUMIFS(INDIRECT(AG$1&amp;"!$C$46:$AG$46"),INDIRECT(AG$1&amp;"!$C$45:$AG$45"),$A9),"")</f>
        <v/>
      </c>
      <c r="AH9" s="95" t="str">
        <f>IF($A9&lt;&gt;"",Einstellungen!$H9,"")</f>
        <v/>
      </c>
      <c r="AI9" s="95"/>
      <c r="AJ9" s="96" t="str">
        <f t="shared" ca="1" si="4"/>
        <v/>
      </c>
      <c r="AK9" s="96" t="str">
        <f t="shared" ca="1" si="24"/>
        <v/>
      </c>
      <c r="AL9" s="95" t="str">
        <f t="shared" ca="1" si="25"/>
        <v/>
      </c>
      <c r="AM9" s="97" t="str">
        <f t="shared" ca="1" si="26"/>
        <v/>
      </c>
      <c r="AN9" s="95" t="str">
        <f ca="1">IF($A9&lt;&gt;"",SUMIFS(INDIRECT(AN$1&amp;"!$C$22:$AG$22",TRUE),INDIRECT(AN$1&amp;"!$C$19:$AG$19",TRUE),$A9)+SUMIFS(INDIRECT(AN$1&amp;"!$C$26:$AG$26",TRUE),INDIRECT(AN$1&amp;"!$C$23:$AG$23",TRUE),$A9)+SUMIFS(INDIRECT(AN$1&amp;"!$C$30:$AG$30",TRUE),INDIRECT(AN$1&amp;"!$C$27:$AG$27",TRUE),$A9)+SUMIFS(INDIRECT(AN$1&amp;"!$C$34:$AG$34",TRUE),INDIRECT(AN$1&amp;"!$C$31:$AG$31",TRUE),$A9)+SUMIFS(INDIRECT(AN$1&amp;"!$C$38:$AG$38",TRUE),INDIRECT(AN$1&amp;"!$C$35:$AG$35",TRUE),$A9)+(COUNTIFS(INDIRECT(AN$1&amp;"!$C$49:$AG$59",TRUE),$A9)*ROUND(Einstellungen!$H9/30.44,2))+SUMIFS(INDIRECT(AN$1&amp;"!$C$42:$AG$42"),INDIRECT(AN$1&amp;"!$C$41:$AG$41"),$A9)+SUMIFS(INDIRECT(AN$1&amp;"!$C$44:$AG$44"),INDIRECT(AN$1&amp;"!$C$43:$AG$43"),$A9)+SUMIFS(INDIRECT(AN$1&amp;"!$C$46:$AG$46"),INDIRECT(AN$1&amp;"!$C$45:$AG$45"),$A9),"")</f>
        <v/>
      </c>
      <c r="AO9" s="95" t="str">
        <f>IF($A9&lt;&gt;"",Einstellungen!$H9,"")</f>
        <v/>
      </c>
      <c r="AP9" s="95"/>
      <c r="AQ9" s="96" t="str">
        <f t="shared" ca="1" si="5"/>
        <v/>
      </c>
      <c r="AR9" s="96" t="str">
        <f t="shared" ca="1" si="27"/>
        <v/>
      </c>
      <c r="AS9" s="95" t="str">
        <f t="shared" ca="1" si="28"/>
        <v/>
      </c>
      <c r="AT9" s="97" t="str">
        <f t="shared" ca="1" si="29"/>
        <v/>
      </c>
      <c r="AU9" s="95" t="str">
        <f ca="1">IF($A9&lt;&gt;"",SUMIFS(INDIRECT(AU$1&amp;"!$C$22:$AG$22",TRUE),INDIRECT(AU$1&amp;"!$C$19:$AG$19",TRUE),$A9)+SUMIFS(INDIRECT(AU$1&amp;"!$C$26:$AG$26",TRUE),INDIRECT(AU$1&amp;"!$C$23:$AG$23",TRUE),$A9)+SUMIFS(INDIRECT(AU$1&amp;"!$C$30:$AG$30",TRUE),INDIRECT(AU$1&amp;"!$C$27:$AG$27",TRUE),$A9)+SUMIFS(INDIRECT(AU$1&amp;"!$C$34:$AG$34",TRUE),INDIRECT(AU$1&amp;"!$C$31:$AG$31",TRUE),$A9)+SUMIFS(INDIRECT(AU$1&amp;"!$C$38:$AG$38",TRUE),INDIRECT(AU$1&amp;"!$C$35:$AG$35",TRUE),$A9)+(COUNTIFS(INDIRECT(AU$1&amp;"!$C$49:$AG$59",TRUE),$A9)*ROUND(Einstellungen!$H9/30.44,2))+SUMIFS(INDIRECT(AU$1&amp;"!$C$42:$AG$42"),INDIRECT(AU$1&amp;"!$C$41:$AG$41"),$A9)+SUMIFS(INDIRECT(AU$1&amp;"!$C$44:$AG$44"),INDIRECT(AU$1&amp;"!$C$43:$AG$43"),$A9)+SUMIFS(INDIRECT(AU$1&amp;"!$C$46:$AG$46"),INDIRECT(AU$1&amp;"!$C$45:$AG$45"),$A9),"")</f>
        <v/>
      </c>
      <c r="AV9" s="95" t="str">
        <f>IF($A9&lt;&gt;"",Einstellungen!$H9,"")</f>
        <v/>
      </c>
      <c r="AW9" s="95"/>
      <c r="AX9" s="96" t="str">
        <f t="shared" ca="1" si="6"/>
        <v/>
      </c>
      <c r="AY9" s="96" t="str">
        <f t="shared" ca="1" si="30"/>
        <v/>
      </c>
      <c r="AZ9" s="95" t="str">
        <f t="shared" ca="1" si="31"/>
        <v/>
      </c>
      <c r="BA9" s="97" t="str">
        <f t="shared" ca="1" si="32"/>
        <v/>
      </c>
      <c r="BB9" s="95" t="str">
        <f ca="1">IF($A9&lt;&gt;"",SUMIFS(INDIRECT(BB$1&amp;"!$C$22:$AG$22",TRUE),INDIRECT(BB$1&amp;"!$C$19:$AG$19",TRUE),$A9)+SUMIFS(INDIRECT(BB$1&amp;"!$C$26:$AG$26",TRUE),INDIRECT(BB$1&amp;"!$C$23:$AG$23",TRUE),$A9)+SUMIFS(INDIRECT(BB$1&amp;"!$C$30:$AG$30",TRUE),INDIRECT(BB$1&amp;"!$C$27:$AG$27",TRUE),$A9)+SUMIFS(INDIRECT(BB$1&amp;"!$C$34:$AG$34",TRUE),INDIRECT(BB$1&amp;"!$C$31:$AG$31",TRUE),$A9)+SUMIFS(INDIRECT(BB$1&amp;"!$C$38:$AG$38",TRUE),INDIRECT(BB$1&amp;"!$C$35:$AG$35",TRUE),$A9)+(COUNTIFS(INDIRECT(BB$1&amp;"!$C$49:$AG$59",TRUE),$A9)*ROUND(Einstellungen!$H9/30.44,2))+SUMIFS(INDIRECT(BB$1&amp;"!$C$42:$AG$42"),INDIRECT(BB$1&amp;"!$C$41:$AG$41"),$A9)+SUMIFS(INDIRECT(BB$1&amp;"!$C$44:$AG$44"),INDIRECT(BB$1&amp;"!$C$43:$AG$43"),$A9)+SUMIFS(INDIRECT(BB$1&amp;"!$C$46:$AG$46"),INDIRECT(BB$1&amp;"!$C$45:$AG$45"),$A9),"")</f>
        <v/>
      </c>
      <c r="BC9" s="95" t="str">
        <f>IF($A9&lt;&gt;"",Einstellungen!$H9,"")</f>
        <v/>
      </c>
      <c r="BD9" s="95"/>
      <c r="BE9" s="96" t="str">
        <f t="shared" ca="1" si="7"/>
        <v/>
      </c>
      <c r="BF9" s="96" t="str">
        <f t="shared" ca="1" si="33"/>
        <v/>
      </c>
      <c r="BG9" s="95" t="str">
        <f t="shared" ca="1" si="34"/>
        <v/>
      </c>
      <c r="BH9" s="97" t="str">
        <f t="shared" ca="1" si="35"/>
        <v/>
      </c>
      <c r="BI9" s="95" t="str">
        <f ca="1">IF($A9&lt;&gt;"",SUMIFS(INDIRECT(BI$1&amp;"!$C$22:$AG$22",TRUE),INDIRECT(BI$1&amp;"!$C$19:$AG$19",TRUE),$A9)+SUMIFS(INDIRECT(BI$1&amp;"!$C$26:$AG$26",TRUE),INDIRECT(BI$1&amp;"!$C$23:$AG$23",TRUE),$A9)+SUMIFS(INDIRECT(BI$1&amp;"!$C$30:$AG$30",TRUE),INDIRECT(BI$1&amp;"!$C$27:$AG$27",TRUE),$A9)+SUMIFS(INDIRECT(BI$1&amp;"!$C$34:$AG$34",TRUE),INDIRECT(BI$1&amp;"!$C$31:$AG$31",TRUE),$A9)+SUMIFS(INDIRECT(BI$1&amp;"!$C$38:$AG$38",TRUE),INDIRECT(BI$1&amp;"!$C$35:$AG$35",TRUE),$A9)+(COUNTIFS(INDIRECT(BI$1&amp;"!$C$49:$AG$59",TRUE),$A9)*ROUND(Einstellungen!$H9/30.44,2))+SUMIFS(INDIRECT(BI$1&amp;"!$C$42:$AG$42"),INDIRECT(BI$1&amp;"!$C$41:$AG$41"),$A9)+SUMIFS(INDIRECT(BI$1&amp;"!$C$44:$AG$44"),INDIRECT(BI$1&amp;"!$C$43:$AG$43"),$A9)+SUMIFS(INDIRECT(BI$1&amp;"!$C$46:$AG$46"),INDIRECT(BI$1&amp;"!$C$45:$AG$45"),$A9),"")</f>
        <v/>
      </c>
      <c r="BJ9" s="95" t="str">
        <f>IF($A9&lt;&gt;"",Einstellungen!$H9,"")</f>
        <v/>
      </c>
      <c r="BK9" s="95"/>
      <c r="BL9" s="96" t="str">
        <f t="shared" ca="1" si="8"/>
        <v/>
      </c>
      <c r="BM9" s="96" t="str">
        <f t="shared" ca="1" si="36"/>
        <v/>
      </c>
      <c r="BN9" s="95" t="str">
        <f t="shared" ca="1" si="37"/>
        <v/>
      </c>
      <c r="BO9" s="97" t="str">
        <f t="shared" ca="1" si="38"/>
        <v/>
      </c>
      <c r="BP9" s="95" t="str">
        <f ca="1">IF($A9&lt;&gt;"",SUMIFS(INDIRECT(BP$1&amp;"!$C$22:$AG$22",TRUE),INDIRECT(BP$1&amp;"!$C$19:$AG$19",TRUE),$A9)+SUMIFS(INDIRECT(BP$1&amp;"!$C$26:$AG$26",TRUE),INDIRECT(BP$1&amp;"!$C$23:$AG$23",TRUE),$A9)+SUMIFS(INDIRECT(BP$1&amp;"!$C$30:$AG$30",TRUE),INDIRECT(BP$1&amp;"!$C$27:$AG$27",TRUE),$A9)+SUMIFS(INDIRECT(BP$1&amp;"!$C$34:$AG$34",TRUE),INDIRECT(BP$1&amp;"!$C$31:$AG$31",TRUE),$A9)+SUMIFS(INDIRECT(BP$1&amp;"!$C$38:$AG$38",TRUE),INDIRECT(BP$1&amp;"!$C$35:$AG$35",TRUE),$A9)+(COUNTIFS(INDIRECT(BP$1&amp;"!$C$49:$AG$59",TRUE),$A9)*ROUND(Einstellungen!$H9/30.44,2))+SUMIFS(INDIRECT(BP$1&amp;"!$C$42:$AG$42"),INDIRECT(BP$1&amp;"!$C$41:$AG$41"),$A9)+SUMIFS(INDIRECT(BP$1&amp;"!$C$44:$AG$44"),INDIRECT(BP$1&amp;"!$C$43:$AG$43"),$A9)+SUMIFS(INDIRECT(BP$1&amp;"!$C$46:$AG$46"),INDIRECT(BP$1&amp;"!$C$45:$AG$45"),$A9),"")</f>
        <v/>
      </c>
      <c r="BQ9" s="95" t="str">
        <f>IF($A9&lt;&gt;"",Einstellungen!$H9,"")</f>
        <v/>
      </c>
      <c r="BR9" s="95"/>
      <c r="BS9" s="96" t="str">
        <f t="shared" ca="1" si="9"/>
        <v/>
      </c>
      <c r="BT9" s="96" t="str">
        <f t="shared" ca="1" si="39"/>
        <v/>
      </c>
      <c r="BU9" s="95" t="str">
        <f t="shared" ca="1" si="40"/>
        <v/>
      </c>
      <c r="BV9" s="97" t="str">
        <f t="shared" ca="1" si="41"/>
        <v/>
      </c>
      <c r="BW9" s="95" t="str">
        <f ca="1">IF($A9&lt;&gt;"",SUMIFS(INDIRECT(BW$1&amp;"!$C$22:$AG$22",TRUE),INDIRECT(BW$1&amp;"!$C$19:$AG$19",TRUE),$A9)+SUMIFS(INDIRECT(BW$1&amp;"!$C$26:$AG$26",TRUE),INDIRECT(BW$1&amp;"!$C$23:$AG$23",TRUE),$A9)+SUMIFS(INDIRECT(BW$1&amp;"!$C$30:$AG$30",TRUE),INDIRECT(BW$1&amp;"!$C$27:$AG$27",TRUE),$A9)+SUMIFS(INDIRECT(BW$1&amp;"!$C$34:$AG$34",TRUE),INDIRECT(BW$1&amp;"!$C$31:$AG$31",TRUE),$A9)+SUMIFS(INDIRECT(BW$1&amp;"!$C$38:$AG$38",TRUE),INDIRECT(BW$1&amp;"!$C$35:$AG$35",TRUE),$A9)+(COUNTIFS(INDIRECT(BW$1&amp;"!$C$49:$AG$59",TRUE),$A9)*ROUND(Einstellungen!$H9/30.44,2))+SUMIFS(INDIRECT(BW$1&amp;"!$C$42:$AG$42"),INDIRECT(BW$1&amp;"!$C$41:$AG$41"),$A9)+SUMIFS(INDIRECT(BW$1&amp;"!$C$44:$AG$44"),INDIRECT(BW$1&amp;"!$C$43:$AG$43"),$A9)+SUMIFS(INDIRECT(BW$1&amp;"!$C$46:$AG$46"),INDIRECT(BW$1&amp;"!$C$45:$AG$45"),$A9),"")</f>
        <v/>
      </c>
      <c r="BX9" s="95" t="str">
        <f>IF($A9&lt;&gt;"",Einstellungen!$H9,"")</f>
        <v/>
      </c>
      <c r="BY9" s="95"/>
      <c r="BZ9" s="96" t="str">
        <f t="shared" ca="1" si="10"/>
        <v/>
      </c>
      <c r="CA9" s="96" t="str">
        <f t="shared" ca="1" si="42"/>
        <v/>
      </c>
      <c r="CB9" s="95" t="str">
        <f t="shared" ca="1" si="43"/>
        <v/>
      </c>
      <c r="CC9" s="97" t="str">
        <f t="shared" ca="1" si="44"/>
        <v/>
      </c>
      <c r="CD9" s="95" t="str">
        <f ca="1">IF($A9&lt;&gt;"",SUMIFS(INDIRECT(CD$1&amp;"!$C$22:$AG$22",TRUE),INDIRECT(CD$1&amp;"!$C$19:$AG$19",TRUE),$A9)+SUMIFS(INDIRECT(CD$1&amp;"!$C$26:$AG$26",TRUE),INDIRECT(CD$1&amp;"!$C$23:$AG$23",TRUE),$A9)+SUMIFS(INDIRECT(CD$1&amp;"!$C$30:$AG$30",TRUE),INDIRECT(CD$1&amp;"!$C$27:$AG$27",TRUE),$A9)+SUMIFS(INDIRECT(CD$1&amp;"!$C$34:$AG$34",TRUE),INDIRECT(CD$1&amp;"!$C$31:$AG$31",TRUE),$A9)+SUMIFS(INDIRECT(CD$1&amp;"!$C$38:$AG$38",TRUE),INDIRECT(CD$1&amp;"!$C$35:$AG$35",TRUE),$A9)+(COUNTIFS(INDIRECT(CD$1&amp;"!$C$49:$AG$59",TRUE),$A9)*ROUND(Einstellungen!$H9/30.44,2))+SUMIFS(INDIRECT(CD$1&amp;"!$C$42:$AG$42"),INDIRECT(CD$1&amp;"!$C$41:$AG$41"),$A9)+SUMIFS(INDIRECT(CD$1&amp;"!$C$44:$AG$44"),INDIRECT(CD$1&amp;"!$C$43:$AG$43"),$A9)+SUMIFS(INDIRECT(CD$1&amp;"!$C$46:$AG$46"),INDIRECT(CD$1&amp;"!$C$45:$AG$45"),$A9),"")</f>
        <v/>
      </c>
      <c r="CE9" s="95" t="str">
        <f>IF($A9&lt;&gt;"",Einstellungen!$H9,"")</f>
        <v/>
      </c>
      <c r="CF9" s="95"/>
      <c r="CG9" s="96" t="str">
        <f t="shared" ca="1" si="11"/>
        <v/>
      </c>
      <c r="CH9" s="96" t="str">
        <f t="shared" ca="1" si="45"/>
        <v/>
      </c>
      <c r="CI9" s="95" t="str">
        <f t="shared" ca="1" si="46"/>
        <v/>
      </c>
      <c r="CJ9" s="97" t="str">
        <f t="shared" ca="1" si="47"/>
        <v/>
      </c>
    </row>
    <row r="10" spans="1:88" s="9" customFormat="1" x14ac:dyDescent="0.25">
      <c r="A10" s="9" t="str">
        <f>IF(Einstellungen!F10&lt;&gt;"",Einstellungen!F10,"")</f>
        <v/>
      </c>
      <c r="B10" s="56" t="str">
        <f ca="1">IF(A10&lt;&gt;"",Einstellungen!G10-COUNTIF(INDIRECT(E$1&amp;"!$C$49:$AG$59",TRUE),A10)-COUNTIF(INDIRECT(L$1&amp;"!$C$49:$AG$59",TRUE),A10)-COUNTIF(INDIRECT(S$1&amp;"!$C$49:$AG$59",TRUE),A10)-COUNTIF(INDIRECT(Z$1&amp;"!$C$49:$AG$59",TRUE),A10)-COUNTIF(INDIRECT(AG$1&amp;"!$C$49:$AG$59",TRUE),A10)-COUNTIF(INDIRECT(AN$1&amp;"!$C$49:$AG$59",TRUE),A10)-COUNTIF(INDIRECT(AU$1&amp;"!$C$49:$AG$59",TRUE),A10)-COUNTIF(INDIRECT(BB$1&amp;"!$C$49:$AG$59",TRUE),A10)-COUNTIF(INDIRECT(BI$1&amp;"!$C$49:$AG$59",TRUE),A10)-COUNTIF(INDIRECT(BP$1&amp;"!$C$49:$AG$59",TRUE),A10)-COUNTIF(INDIRECT(BW$1&amp;"!$C$49:$AG$59",TRUE),A10)-COUNTIF(INDIRECT(CD$1&amp;"!$C$49:$AG$59",TRUE),A10),"")</f>
        <v/>
      </c>
      <c r="D10" s="23"/>
      <c r="E10" s="92" t="str">
        <f ca="1">IF($A10&lt;&gt;"",SUMIFS(INDIRECT(E$1&amp;"!$C$22:$AG$22",TRUE),INDIRECT(E$1&amp;"!$C$19:$AG$19",TRUE),$A10)+SUMIFS(INDIRECT(E$1&amp;"!$C$26:$AG$26",TRUE),INDIRECT(E$1&amp;"!$C$23:$AG$23",TRUE),$A10)+SUMIFS(INDIRECT(E$1&amp;"!$C$30:$AG$30",TRUE),INDIRECT(E$1&amp;"!$C$27:$AG$27",TRUE),$A10)+SUMIFS(INDIRECT(E$1&amp;"!$C$34:$AG$34",TRUE),INDIRECT(E$1&amp;"!$C$31:$AG$31",TRUE),$A10)+SUMIFS(INDIRECT(E$1&amp;"!$C$38:$AG$38",TRUE),INDIRECT(E$1&amp;"!$C$35:$AG$35",TRUE),$A10)+(COUNTIFS(INDIRECT(E$1&amp;"!$C$49:$AG$59",TRUE),$A10)*ROUND(Einstellungen!$H10/30.44,2))+SUMIFS(INDIRECT(E$1&amp;"!$C$42:$AG$42"),INDIRECT(E$1&amp;"!$C$41:$AG$41"),$A10)+SUMIFS(INDIRECT(E$1&amp;"!$C$44:$AG$44"),INDIRECT(E$1&amp;"!$C$43:$AG$43"),$A10)+SUMIFS(INDIRECT(E$1&amp;"!$C$46:$AG$46"),INDIRECT(E$1&amp;"!$C$45:$AG$45"),$A10),"")</f>
        <v/>
      </c>
      <c r="F10" s="92" t="str">
        <f>IF($A10&lt;&gt;"",Einstellungen!$H10,"")</f>
        <v/>
      </c>
      <c r="G10" s="92"/>
      <c r="H10" s="93" t="str">
        <f t="shared" ca="1" si="0"/>
        <v/>
      </c>
      <c r="I10" s="93" t="str">
        <f t="shared" ca="1" si="12"/>
        <v/>
      </c>
      <c r="J10" s="92" t="str">
        <f ca="1">IF(E10&lt;&gt;"",SUMIFS(INDIRECT(E$1&amp;"!$C$62:$AG$62",TRUE),INDIRECT(E$1&amp;"!$C$19:$AG$19",TRUE),$A10)+SUMIFS(INDIRECT(E$1&amp;"!$C$63:$AG$63",TRUE),INDIRECT(E$1&amp;"!$C$23:$AG$23",TRUE),$A10)+SUMIFS(INDIRECT(E$1&amp;"!$C$64:$AG$64",TRUE),INDIRECT(E$1&amp;"!$C$27:$AG$27",TRUE),$A10)+SUMIFS(INDIRECT(E$1&amp;"!$C$65:$AG$65",TRUE),INDIRECT(E$1&amp;"!$C$31:$AG$31",TRUE),$A10)+SUMIFS(INDIRECT(E$1&amp;"!$C$66:$AG$66",TRUE),INDIRECT(E$1&amp;"!$C$35:$AG$35",TRUE),$A10),"")</f>
        <v/>
      </c>
      <c r="K10" s="94" t="str">
        <f t="shared" ca="1" si="14"/>
        <v/>
      </c>
      <c r="L10" s="92" t="str">
        <f ca="1">IF($A10&lt;&gt;"",SUMIFS(INDIRECT(L$1&amp;"!$C$22:$AG$22",TRUE),INDIRECT(L$1&amp;"!$C$19:$AG$19",TRUE),$A10)+SUMIFS(INDIRECT(L$1&amp;"!$C$26:$AG$26",TRUE),INDIRECT(L$1&amp;"!$C$23:$AG$23",TRUE),$A10)+SUMIFS(INDIRECT(L$1&amp;"!$C$30:$AG$30",TRUE),INDIRECT(L$1&amp;"!$C$27:$AG$27",TRUE),$A10)+SUMIFS(INDIRECT(L$1&amp;"!$C$34:$AG$34",TRUE),INDIRECT(L$1&amp;"!$C$31:$AG$31",TRUE),$A10)+SUMIFS(INDIRECT(L$1&amp;"!$C$38:$AG$38",TRUE),INDIRECT(L$1&amp;"!$C$35:$AG$35",TRUE),$A10)+(COUNTIFS(INDIRECT(L$1&amp;"!$C$49:$AG$59",TRUE),$A10)*ROUND(Einstellungen!$H10/30.44,2))+SUMIFS(INDIRECT(L$1&amp;"!$C$42:$AG$42"),INDIRECT(L$1&amp;"!$C$41:$AG$41"),$A10)+SUMIFS(INDIRECT(L$1&amp;"!$C$44:$AG$44"),INDIRECT(L$1&amp;"!$C$43:$AG$43"),$A10)+SUMIFS(INDIRECT(L$1&amp;"!$C$46:$AG$46"),INDIRECT(L$1&amp;"!$C$45:$AG$45"),$A10),"")</f>
        <v/>
      </c>
      <c r="M10" s="92" t="str">
        <f>IF($A10&lt;&gt;"",Einstellungen!$H10,"")</f>
        <v/>
      </c>
      <c r="N10" s="92"/>
      <c r="O10" s="93" t="str">
        <f t="shared" ca="1" si="1"/>
        <v/>
      </c>
      <c r="P10" s="93" t="str">
        <f t="shared" ca="1" si="15"/>
        <v/>
      </c>
      <c r="Q10" s="92" t="str">
        <f t="shared" ca="1" si="16"/>
        <v/>
      </c>
      <c r="R10" s="94" t="str">
        <f t="shared" ca="1" si="17"/>
        <v/>
      </c>
      <c r="S10" s="92" t="str">
        <f ca="1">IF($A10&lt;&gt;"",SUMIFS(INDIRECT(S$1&amp;"!$C$22:$AG$22",TRUE),INDIRECT(S$1&amp;"!$C$19:$AG$19",TRUE),$A10)+SUMIFS(INDIRECT(S$1&amp;"!$C$26:$AG$26",TRUE),INDIRECT(S$1&amp;"!$C$23:$AG$23",TRUE),$A10)+SUMIFS(INDIRECT(S$1&amp;"!$C$30:$AG$30",TRUE),INDIRECT(S$1&amp;"!$C$27:$AG$27",TRUE),$A10)+SUMIFS(INDIRECT(S$1&amp;"!$C$34:$AG$34",TRUE),INDIRECT(S$1&amp;"!$C$31:$AG$31",TRUE),$A10)+SUMIFS(INDIRECT(S$1&amp;"!$C$38:$AG$38",TRUE),INDIRECT(S$1&amp;"!$C$35:$AG$35",TRUE),$A10)+(COUNTIFS(INDIRECT(S$1&amp;"!$C$49:$AG$59",TRUE),$A10)*ROUND(Einstellungen!$H10/30.44,2))+SUMIFS(INDIRECT(S$1&amp;"!$C$42:$AG$42"),INDIRECT(S$1&amp;"!$C$41:$AG$41"),$A10)+SUMIFS(INDIRECT(S$1&amp;"!$C$44:$AG$44"),INDIRECT(S$1&amp;"!$C$43:$AG$43"),$A10)+SUMIFS(INDIRECT(S$1&amp;"!$C$46:$AG$46"),INDIRECT(S$1&amp;"!$C$45:$AG$45"),$A10),"")</f>
        <v/>
      </c>
      <c r="T10" s="92" t="str">
        <f>IF($A10&lt;&gt;"",Einstellungen!$H10,"")</f>
        <v/>
      </c>
      <c r="U10" s="92"/>
      <c r="V10" s="93" t="str">
        <f t="shared" ca="1" si="2"/>
        <v/>
      </c>
      <c r="W10" s="93" t="str">
        <f t="shared" ca="1" si="18"/>
        <v/>
      </c>
      <c r="X10" s="92" t="str">
        <f t="shared" ca="1" si="19"/>
        <v/>
      </c>
      <c r="Y10" s="94" t="str">
        <f t="shared" ca="1" si="20"/>
        <v/>
      </c>
      <c r="Z10" s="92" t="str">
        <f ca="1">IF($A10&lt;&gt;"",SUMIFS(INDIRECT(Z$1&amp;"!$C$22:$AG$22",TRUE),INDIRECT(Z$1&amp;"!$C$19:$AG$19",TRUE),$A10)+SUMIFS(INDIRECT(Z$1&amp;"!$C$26:$AG$26",TRUE),INDIRECT(Z$1&amp;"!$C$23:$AG$23",TRUE),$A10)+SUMIFS(INDIRECT(Z$1&amp;"!$C$30:$AG$30",TRUE),INDIRECT(Z$1&amp;"!$C$27:$AG$27",TRUE),$A10)+SUMIFS(INDIRECT(Z$1&amp;"!$C$34:$AG$34",TRUE),INDIRECT(Z$1&amp;"!$C$31:$AG$31",TRUE),$A10)+SUMIFS(INDIRECT(Z$1&amp;"!$C$38:$AG$38",TRUE),INDIRECT(S$1&amp;"!$C$35:$AG$35",TRUE),$A10)+(COUNTIFS(INDIRECT(Z$1&amp;"!$C$49:$AG$59",TRUE),$A10)*ROUND(Einstellungen!$H10/30.44,2))+SUMIFS(INDIRECT(Z$1&amp;"!$C$42:$AG$42"),INDIRECT(S$1&amp;"!$C$41:$AG$41"),$A10)+SUMIFS(INDIRECT(Z$1&amp;"!$C$44:$AG$44"),INDIRECT(Z$1&amp;"!$C$43:$AG$43"),$A10)+SUMIFS(INDIRECT(Z$1&amp;"!$C$46:$AG$46"),INDIRECT(Z$1&amp;"!$C$45:$AG$45"),$A10),"")</f>
        <v/>
      </c>
      <c r="AA10" s="92" t="str">
        <f>IF($A10&lt;&gt;"",Einstellungen!$H10,"")</f>
        <v/>
      </c>
      <c r="AB10" s="92"/>
      <c r="AC10" s="93" t="str">
        <f t="shared" ca="1" si="3"/>
        <v/>
      </c>
      <c r="AD10" s="93" t="str">
        <f t="shared" ca="1" si="21"/>
        <v/>
      </c>
      <c r="AE10" s="92" t="str">
        <f t="shared" ca="1" si="22"/>
        <v/>
      </c>
      <c r="AF10" s="94" t="str">
        <f t="shared" ca="1" si="23"/>
        <v/>
      </c>
      <c r="AG10" s="92" t="str">
        <f ca="1">IF($A10&lt;&gt;"",SUMIFS(INDIRECT(AG$1&amp;"!$C$22:$AG$22",TRUE),INDIRECT(AG$1&amp;"!$C$19:$AG$19",TRUE),$A10)+SUMIFS(INDIRECT(AG$1&amp;"!$C$26:$AG$26",TRUE),INDIRECT(AG$1&amp;"!$C$23:$AG$23",TRUE),$A10)+SUMIFS(INDIRECT(AG$1&amp;"!$C$30:$AG$30",TRUE),INDIRECT(AG$1&amp;"!$C$27:$AG$27",TRUE),$A10)+SUMIFS(INDIRECT(AG$1&amp;"!$C$34:$AG$34",TRUE),INDIRECT(AG$1&amp;"!$C$31:$AG$31",TRUE),$A10)+SUMIFS(INDIRECT(AG$1&amp;"!$C$38:$AG$38",TRUE),INDIRECT(AG$1&amp;"!$C$35:$AG$35",TRUE),$A10)+(COUNTIFS(INDIRECT(AG$1&amp;"!$C$49:$AG$59",TRUE),$A10)*ROUND(Einstellungen!$H10/30.44,2))+SUMIFS(INDIRECT(AG$1&amp;"!$C$42:$AG$42"),INDIRECT(AG$1&amp;"!$C$41:$AG$41"),$A10)+SUMIFS(INDIRECT(AG$1&amp;"!$C$44:$AG$44"),INDIRECT(AG$1&amp;"!$C$43:$AG$43"),$A10)+SUMIFS(INDIRECT(AG$1&amp;"!$C$46:$AG$46"),INDIRECT(AG$1&amp;"!$C$45:$AG$45"),$A10),"")</f>
        <v/>
      </c>
      <c r="AH10" s="92" t="str">
        <f>IF($A10&lt;&gt;"",Einstellungen!$H10,"")</f>
        <v/>
      </c>
      <c r="AI10" s="92"/>
      <c r="AJ10" s="93" t="str">
        <f t="shared" ca="1" si="4"/>
        <v/>
      </c>
      <c r="AK10" s="93" t="str">
        <f t="shared" ca="1" si="24"/>
        <v/>
      </c>
      <c r="AL10" s="92" t="str">
        <f t="shared" ca="1" si="25"/>
        <v/>
      </c>
      <c r="AM10" s="94" t="str">
        <f t="shared" ca="1" si="26"/>
        <v/>
      </c>
      <c r="AN10" s="92" t="str">
        <f ca="1">IF($A10&lt;&gt;"",SUMIFS(INDIRECT(AN$1&amp;"!$C$22:$AG$22",TRUE),INDIRECT(AN$1&amp;"!$C$19:$AG$19",TRUE),$A10)+SUMIFS(INDIRECT(AN$1&amp;"!$C$26:$AG$26",TRUE),INDIRECT(AN$1&amp;"!$C$23:$AG$23",TRUE),$A10)+SUMIFS(INDIRECT(AN$1&amp;"!$C$30:$AG$30",TRUE),INDIRECT(AN$1&amp;"!$C$27:$AG$27",TRUE),$A10)+SUMIFS(INDIRECT(AN$1&amp;"!$C$34:$AG$34",TRUE),INDIRECT(AN$1&amp;"!$C$31:$AG$31",TRUE),$A10)+SUMIFS(INDIRECT(AN$1&amp;"!$C$38:$AG$38",TRUE),INDIRECT(AN$1&amp;"!$C$35:$AG$35",TRUE),$A10)+(COUNTIFS(INDIRECT(AN$1&amp;"!$C$49:$AG$59",TRUE),$A10)*ROUND(Einstellungen!$H10/30.44,2))+SUMIFS(INDIRECT(AN$1&amp;"!$C$42:$AG$42"),INDIRECT(AN$1&amp;"!$C$41:$AG$41"),$A10)+SUMIFS(INDIRECT(AN$1&amp;"!$C$44:$AG$44"),INDIRECT(AN$1&amp;"!$C$43:$AG$43"),$A10)+SUMIFS(INDIRECT(AN$1&amp;"!$C$46:$AG$46"),INDIRECT(AN$1&amp;"!$C$45:$AG$45"),$A10),"")</f>
        <v/>
      </c>
      <c r="AO10" s="92" t="str">
        <f>IF($A10&lt;&gt;"",Einstellungen!$H10,"")</f>
        <v/>
      </c>
      <c r="AP10" s="92"/>
      <c r="AQ10" s="93" t="str">
        <f t="shared" ca="1" si="5"/>
        <v/>
      </c>
      <c r="AR10" s="93" t="str">
        <f t="shared" ca="1" si="27"/>
        <v/>
      </c>
      <c r="AS10" s="92" t="str">
        <f t="shared" ca="1" si="28"/>
        <v/>
      </c>
      <c r="AT10" s="94" t="str">
        <f t="shared" ca="1" si="29"/>
        <v/>
      </c>
      <c r="AU10" s="92" t="str">
        <f ca="1">IF($A10&lt;&gt;"",SUMIFS(INDIRECT(AU$1&amp;"!$C$22:$AG$22",TRUE),INDIRECT(AU$1&amp;"!$C$19:$AG$19",TRUE),$A10)+SUMIFS(INDIRECT(AU$1&amp;"!$C$26:$AG$26",TRUE),INDIRECT(AU$1&amp;"!$C$23:$AG$23",TRUE),$A10)+SUMIFS(INDIRECT(AU$1&amp;"!$C$30:$AG$30",TRUE),INDIRECT(AU$1&amp;"!$C$27:$AG$27",TRUE),$A10)+SUMIFS(INDIRECT(AU$1&amp;"!$C$34:$AG$34",TRUE),INDIRECT(AU$1&amp;"!$C$31:$AG$31",TRUE),$A10)+SUMIFS(INDIRECT(AU$1&amp;"!$C$38:$AG$38",TRUE),INDIRECT(AU$1&amp;"!$C$35:$AG$35",TRUE),$A10)+(COUNTIFS(INDIRECT(AU$1&amp;"!$C$49:$AG$59",TRUE),$A10)*ROUND(Einstellungen!$H10/30.44,2))+SUMIFS(INDIRECT(AU$1&amp;"!$C$42:$AG$42"),INDIRECT(AU$1&amp;"!$C$41:$AG$41"),$A10)+SUMIFS(INDIRECT(AU$1&amp;"!$C$44:$AG$44"),INDIRECT(AU$1&amp;"!$C$43:$AG$43"),$A10)+SUMIFS(INDIRECT(AU$1&amp;"!$C$46:$AG$46"),INDIRECT(AU$1&amp;"!$C$45:$AG$45"),$A10),"")</f>
        <v/>
      </c>
      <c r="AV10" s="92" t="str">
        <f>IF($A10&lt;&gt;"",Einstellungen!$H10,"")</f>
        <v/>
      </c>
      <c r="AW10" s="92"/>
      <c r="AX10" s="93" t="str">
        <f t="shared" ca="1" si="6"/>
        <v/>
      </c>
      <c r="AY10" s="93" t="str">
        <f t="shared" ca="1" si="30"/>
        <v/>
      </c>
      <c r="AZ10" s="92" t="str">
        <f t="shared" ca="1" si="31"/>
        <v/>
      </c>
      <c r="BA10" s="94" t="str">
        <f t="shared" ca="1" si="32"/>
        <v/>
      </c>
      <c r="BB10" s="92" t="str">
        <f ca="1">IF($A10&lt;&gt;"",SUMIFS(INDIRECT(BB$1&amp;"!$C$22:$AG$22",TRUE),INDIRECT(BB$1&amp;"!$C$19:$AG$19",TRUE),$A10)+SUMIFS(INDIRECT(BB$1&amp;"!$C$26:$AG$26",TRUE),INDIRECT(BB$1&amp;"!$C$23:$AG$23",TRUE),$A10)+SUMIFS(INDIRECT(BB$1&amp;"!$C$30:$AG$30",TRUE),INDIRECT(BB$1&amp;"!$C$27:$AG$27",TRUE),$A10)+SUMIFS(INDIRECT(BB$1&amp;"!$C$34:$AG$34",TRUE),INDIRECT(BB$1&amp;"!$C$31:$AG$31",TRUE),$A10)+SUMIFS(INDIRECT(BB$1&amp;"!$C$38:$AG$38",TRUE),INDIRECT(BB$1&amp;"!$C$35:$AG$35",TRUE),$A10)+(COUNTIFS(INDIRECT(BB$1&amp;"!$C$49:$AG$59",TRUE),$A10)*ROUND(Einstellungen!$H10/30.44,2))+SUMIFS(INDIRECT(BB$1&amp;"!$C$42:$AG$42"),INDIRECT(BB$1&amp;"!$C$41:$AG$41"),$A10)+SUMIFS(INDIRECT(BB$1&amp;"!$C$44:$AG$44"),INDIRECT(BB$1&amp;"!$C$43:$AG$43"),$A10)+SUMIFS(INDIRECT(BB$1&amp;"!$C$46:$AG$46"),INDIRECT(BB$1&amp;"!$C$45:$AG$45"),$A10),"")</f>
        <v/>
      </c>
      <c r="BC10" s="92" t="str">
        <f>IF($A10&lt;&gt;"",Einstellungen!$H10,"")</f>
        <v/>
      </c>
      <c r="BD10" s="92"/>
      <c r="BE10" s="93" t="str">
        <f t="shared" ca="1" si="7"/>
        <v/>
      </c>
      <c r="BF10" s="93" t="str">
        <f t="shared" ca="1" si="33"/>
        <v/>
      </c>
      <c r="BG10" s="92" t="str">
        <f t="shared" ca="1" si="34"/>
        <v/>
      </c>
      <c r="BH10" s="94" t="str">
        <f t="shared" ca="1" si="35"/>
        <v/>
      </c>
      <c r="BI10" s="92" t="str">
        <f ca="1">IF($A10&lt;&gt;"",SUMIFS(INDIRECT(BI$1&amp;"!$C$22:$AG$22",TRUE),INDIRECT(BI$1&amp;"!$C$19:$AG$19",TRUE),$A10)+SUMIFS(INDIRECT(BI$1&amp;"!$C$26:$AG$26",TRUE),INDIRECT(BI$1&amp;"!$C$23:$AG$23",TRUE),$A10)+SUMIFS(INDIRECT(BI$1&amp;"!$C$30:$AG$30",TRUE),INDIRECT(BI$1&amp;"!$C$27:$AG$27",TRUE),$A10)+SUMIFS(INDIRECT(BI$1&amp;"!$C$34:$AG$34",TRUE),INDIRECT(BI$1&amp;"!$C$31:$AG$31",TRUE),$A10)+SUMIFS(INDIRECT(BI$1&amp;"!$C$38:$AG$38",TRUE),INDIRECT(BI$1&amp;"!$C$35:$AG$35",TRUE),$A10)+(COUNTIFS(INDIRECT(BI$1&amp;"!$C$49:$AG$59",TRUE),$A10)*ROUND(Einstellungen!$H10/30.44,2))+SUMIFS(INDIRECT(BI$1&amp;"!$C$42:$AG$42"),INDIRECT(BI$1&amp;"!$C$41:$AG$41"),$A10)+SUMIFS(INDIRECT(BI$1&amp;"!$C$44:$AG$44"),INDIRECT(BI$1&amp;"!$C$43:$AG$43"),$A10)+SUMIFS(INDIRECT(BI$1&amp;"!$C$46:$AG$46"),INDIRECT(BI$1&amp;"!$C$45:$AG$45"),$A10),"")</f>
        <v/>
      </c>
      <c r="BJ10" s="92" t="str">
        <f>IF($A10&lt;&gt;"",Einstellungen!$H10,"")</f>
        <v/>
      </c>
      <c r="BK10" s="92"/>
      <c r="BL10" s="93" t="str">
        <f t="shared" ca="1" si="8"/>
        <v/>
      </c>
      <c r="BM10" s="93" t="str">
        <f t="shared" ca="1" si="36"/>
        <v/>
      </c>
      <c r="BN10" s="92" t="str">
        <f t="shared" ca="1" si="37"/>
        <v/>
      </c>
      <c r="BO10" s="94" t="str">
        <f t="shared" ca="1" si="38"/>
        <v/>
      </c>
      <c r="BP10" s="92" t="str">
        <f ca="1">IF($A10&lt;&gt;"",SUMIFS(INDIRECT(BP$1&amp;"!$C$22:$AG$22",TRUE),INDIRECT(BP$1&amp;"!$C$19:$AG$19",TRUE),$A10)+SUMIFS(INDIRECT(BP$1&amp;"!$C$26:$AG$26",TRUE),INDIRECT(BP$1&amp;"!$C$23:$AG$23",TRUE),$A10)+SUMIFS(INDIRECT(BP$1&amp;"!$C$30:$AG$30",TRUE),INDIRECT(BP$1&amp;"!$C$27:$AG$27",TRUE),$A10)+SUMIFS(INDIRECT(BP$1&amp;"!$C$34:$AG$34",TRUE),INDIRECT(BP$1&amp;"!$C$31:$AG$31",TRUE),$A10)+SUMIFS(INDIRECT(BP$1&amp;"!$C$38:$AG$38",TRUE),INDIRECT(BP$1&amp;"!$C$35:$AG$35",TRUE),$A10)+(COUNTIFS(INDIRECT(BP$1&amp;"!$C$49:$AG$59",TRUE),$A10)*ROUND(Einstellungen!$H10/30.44,2))+SUMIFS(INDIRECT(BP$1&amp;"!$C$42:$AG$42"),INDIRECT(BP$1&amp;"!$C$41:$AG$41"),$A10)+SUMIFS(INDIRECT(BP$1&amp;"!$C$44:$AG$44"),INDIRECT(BP$1&amp;"!$C$43:$AG$43"),$A10)+SUMIFS(INDIRECT(BP$1&amp;"!$C$46:$AG$46"),INDIRECT(BP$1&amp;"!$C$45:$AG$45"),$A10),"")</f>
        <v/>
      </c>
      <c r="BQ10" s="92" t="str">
        <f>IF($A10&lt;&gt;"",Einstellungen!$H10,"")</f>
        <v/>
      </c>
      <c r="BR10" s="92"/>
      <c r="BS10" s="93" t="str">
        <f t="shared" ca="1" si="9"/>
        <v/>
      </c>
      <c r="BT10" s="93" t="str">
        <f t="shared" ca="1" si="39"/>
        <v/>
      </c>
      <c r="BU10" s="92" t="str">
        <f t="shared" ca="1" si="40"/>
        <v/>
      </c>
      <c r="BV10" s="94" t="str">
        <f t="shared" ca="1" si="41"/>
        <v/>
      </c>
      <c r="BW10" s="92" t="str">
        <f ca="1">IF($A10&lt;&gt;"",SUMIFS(INDIRECT(BW$1&amp;"!$C$22:$AG$22",TRUE),INDIRECT(BW$1&amp;"!$C$19:$AG$19",TRUE),$A10)+SUMIFS(INDIRECT(BW$1&amp;"!$C$26:$AG$26",TRUE),INDIRECT(BW$1&amp;"!$C$23:$AG$23",TRUE),$A10)+SUMIFS(INDIRECT(BW$1&amp;"!$C$30:$AG$30",TRUE),INDIRECT(BW$1&amp;"!$C$27:$AG$27",TRUE),$A10)+SUMIFS(INDIRECT(BW$1&amp;"!$C$34:$AG$34",TRUE),INDIRECT(BW$1&amp;"!$C$31:$AG$31",TRUE),$A10)+SUMIFS(INDIRECT(BW$1&amp;"!$C$38:$AG$38",TRUE),INDIRECT(BW$1&amp;"!$C$35:$AG$35",TRUE),$A10)+(COUNTIFS(INDIRECT(BW$1&amp;"!$C$49:$AG$59",TRUE),$A10)*ROUND(Einstellungen!$H10/30.44,2))+SUMIFS(INDIRECT(BW$1&amp;"!$C$42:$AG$42"),INDIRECT(BW$1&amp;"!$C$41:$AG$41"),$A10)+SUMIFS(INDIRECT(BW$1&amp;"!$C$44:$AG$44"),INDIRECT(BW$1&amp;"!$C$43:$AG$43"),$A10)+SUMIFS(INDIRECT(BW$1&amp;"!$C$46:$AG$46"),INDIRECT(BW$1&amp;"!$C$45:$AG$45"),$A10),"")</f>
        <v/>
      </c>
      <c r="BX10" s="92" t="str">
        <f>IF($A10&lt;&gt;"",Einstellungen!$H10,"")</f>
        <v/>
      </c>
      <c r="BY10" s="92"/>
      <c r="BZ10" s="93" t="str">
        <f t="shared" ca="1" si="10"/>
        <v/>
      </c>
      <c r="CA10" s="93" t="str">
        <f t="shared" ca="1" si="42"/>
        <v/>
      </c>
      <c r="CB10" s="92" t="str">
        <f t="shared" ca="1" si="43"/>
        <v/>
      </c>
      <c r="CC10" s="94" t="str">
        <f t="shared" ca="1" si="44"/>
        <v/>
      </c>
      <c r="CD10" s="92" t="str">
        <f ca="1">IF($A10&lt;&gt;"",SUMIFS(INDIRECT(CD$1&amp;"!$C$22:$AG$22",TRUE),INDIRECT(CD$1&amp;"!$C$19:$AG$19",TRUE),$A10)+SUMIFS(INDIRECT(CD$1&amp;"!$C$26:$AG$26",TRUE),INDIRECT(CD$1&amp;"!$C$23:$AG$23",TRUE),$A10)+SUMIFS(INDIRECT(CD$1&amp;"!$C$30:$AG$30",TRUE),INDIRECT(CD$1&amp;"!$C$27:$AG$27",TRUE),$A10)+SUMIFS(INDIRECT(CD$1&amp;"!$C$34:$AG$34",TRUE),INDIRECT(CD$1&amp;"!$C$31:$AG$31",TRUE),$A10)+SUMIFS(INDIRECT(CD$1&amp;"!$C$38:$AG$38",TRUE),INDIRECT(CD$1&amp;"!$C$35:$AG$35",TRUE),$A10)+(COUNTIFS(INDIRECT(CD$1&amp;"!$C$49:$AG$59",TRUE),$A10)*ROUND(Einstellungen!$H10/30.44,2))+SUMIFS(INDIRECT(CD$1&amp;"!$C$42:$AG$42"),INDIRECT(CD$1&amp;"!$C$41:$AG$41"),$A10)+SUMIFS(INDIRECT(CD$1&amp;"!$C$44:$AG$44"),INDIRECT(CD$1&amp;"!$C$43:$AG$43"),$A10)+SUMIFS(INDIRECT(CD$1&amp;"!$C$46:$AG$46"),INDIRECT(CD$1&amp;"!$C$45:$AG$45"),$A10),"")</f>
        <v/>
      </c>
      <c r="CE10" s="92" t="str">
        <f>IF($A10&lt;&gt;"",Einstellungen!$H10,"")</f>
        <v/>
      </c>
      <c r="CF10" s="92"/>
      <c r="CG10" s="93" t="str">
        <f t="shared" ca="1" si="11"/>
        <v/>
      </c>
      <c r="CH10" s="93" t="str">
        <f t="shared" ca="1" si="45"/>
        <v/>
      </c>
      <c r="CI10" s="92" t="str">
        <f t="shared" ca="1" si="46"/>
        <v/>
      </c>
      <c r="CJ10" s="94" t="str">
        <f t="shared" ca="1" si="47"/>
        <v/>
      </c>
    </row>
    <row r="11" spans="1:88" s="50" customFormat="1" x14ac:dyDescent="0.25">
      <c r="A11" s="50" t="str">
        <f>IF(Einstellungen!F11&lt;&gt;"",Einstellungen!F11,"")</f>
        <v/>
      </c>
      <c r="B11" s="57" t="str">
        <f ca="1">IF(A11&lt;&gt;"",Einstellungen!G11-COUNTIF(INDIRECT(E$1&amp;"!$C$49:$AG$59",TRUE),A11)-COUNTIF(INDIRECT(L$1&amp;"!$C$49:$AG$59",TRUE),A11)-COUNTIF(INDIRECT(S$1&amp;"!$C$49:$AG$59",TRUE),A11)-COUNTIF(INDIRECT(Z$1&amp;"!$C$49:$AG$59",TRUE),A11)-COUNTIF(INDIRECT(AG$1&amp;"!$C$49:$AG$59",TRUE),A11)-COUNTIF(INDIRECT(AN$1&amp;"!$C$49:$AG$59",TRUE),A11)-COUNTIF(INDIRECT(AU$1&amp;"!$C$49:$AG$59",TRUE),A11)-COUNTIF(INDIRECT(BB$1&amp;"!$C$49:$AG$59",TRUE),A11)-COUNTIF(INDIRECT(BI$1&amp;"!$C$49:$AG$59",TRUE),A11)-COUNTIF(INDIRECT(BP$1&amp;"!$C$49:$AG$59",TRUE),A11)-COUNTIF(INDIRECT(BW$1&amp;"!$C$49:$AG$59",TRUE),A11)-COUNTIF(INDIRECT(CD$1&amp;"!$C$49:$AG$59",TRUE),A11),"")</f>
        <v/>
      </c>
      <c r="D11" s="52"/>
      <c r="E11" s="95" t="str">
        <f ca="1">IF($A11&lt;&gt;"",SUMIFS(INDIRECT(E$1&amp;"!$C$22:$AG$22",TRUE),INDIRECT(E$1&amp;"!$C$19:$AG$19",TRUE),$A11)+SUMIFS(INDIRECT(E$1&amp;"!$C$26:$AG$26",TRUE),INDIRECT(E$1&amp;"!$C$23:$AG$23",TRUE),$A11)+SUMIFS(INDIRECT(E$1&amp;"!$C$30:$AG$30",TRUE),INDIRECT(E$1&amp;"!$C$27:$AG$27",TRUE),$A11)+SUMIFS(INDIRECT(E$1&amp;"!$C$34:$AG$34",TRUE),INDIRECT(E$1&amp;"!$C$31:$AG$31",TRUE),$A11)+SUMIFS(INDIRECT(E$1&amp;"!$C$38:$AG$38",TRUE),INDIRECT(E$1&amp;"!$C$35:$AG$35",TRUE),$A11)+(COUNTIFS(INDIRECT(E$1&amp;"!$C$49:$AG$59",TRUE),$A11)*ROUND(Einstellungen!$H11/30.44,2))+SUMIFS(INDIRECT(E$1&amp;"!$C$42:$AG$42"),INDIRECT(E$1&amp;"!$C$41:$AG$41"),$A11)+SUMIFS(INDIRECT(E$1&amp;"!$C$44:$AG$44"),INDIRECT(E$1&amp;"!$C$43:$AG$43"),$A11)+SUMIFS(INDIRECT(E$1&amp;"!$C$46:$AG$46"),INDIRECT(E$1&amp;"!$C$45:$AG$45"),$A11),"")</f>
        <v/>
      </c>
      <c r="F11" s="95" t="str">
        <f>IF($A11&lt;&gt;"",Einstellungen!$H11,"")</f>
        <v/>
      </c>
      <c r="G11" s="95"/>
      <c r="H11" s="96" t="str">
        <f t="shared" ca="1" si="0"/>
        <v/>
      </c>
      <c r="I11" s="96" t="str">
        <f t="shared" ca="1" si="12"/>
        <v/>
      </c>
      <c r="J11" s="95" t="str">
        <f t="shared" ref="J11:J13" ca="1" si="48">IF(E11&lt;&gt;"",SUMIFS(INDIRECT(E$1&amp;"!$C$62:$AG$62",TRUE),INDIRECT(E$1&amp;"!$C$19:$AG$19",TRUE),$A11)+SUMIFS(INDIRECT(E$1&amp;"!$C$63:$AG$63",TRUE),INDIRECT(E$1&amp;"!$C$23:$AG$23",TRUE),$A11)+SUMIFS(INDIRECT(E$1&amp;"!$C$64:$AG$64",TRUE),INDIRECT(E$1&amp;"!$C$27:$AG$27",TRUE),$A11)+SUMIFS(INDIRECT(E$1&amp;"!$C$65:$AG$65",TRUE),INDIRECT(E$1&amp;"!$C$31:$AG$31",TRUE),$A11)+SUMIFS(INDIRECT(E$1&amp;"!$C$66:$AG$66",TRUE),INDIRECT(E$1&amp;"!$C$35:$AG$35",TRUE),$A11),"")</f>
        <v/>
      </c>
      <c r="K11" s="97" t="str">
        <f t="shared" ref="K11:K13" ca="1" si="49">IF(E11&lt;&gt;"",SUMIFS(INDIRECT(E$1&amp;"!$C$74:$AG$74",TRUE),INDIRECT(E$1&amp;"!$C$19:$AG$19",TRUE),$A11)+SUMIFS(INDIRECT(E$1&amp;"!$C$75:$AG$75",TRUE),INDIRECT(E$1&amp;"!$C$23:$AG$23",TRUE),$A11)+SUMIFS(INDIRECT(E$1&amp;"!$C$76:$AG$76",TRUE),INDIRECT(E$1&amp;"!$C$27:$AG$27",TRUE),$A11)+SUMIFS(INDIRECT(E$1&amp;"!$C$77:$AG$77",TRUE),INDIRECT(E$1&amp;"!$C$31:$AG$31",TRUE),$A11)+SUMIFS(INDIRECT(E$1&amp;"!$C$78:$AG$78",TRUE),INDIRECT(E$1&amp;"!$C$35:$AG$35",TRUE),$A11),"")</f>
        <v/>
      </c>
      <c r="L11" s="95" t="str">
        <f ca="1">IF($A11&lt;&gt;"",SUMIFS(INDIRECT(L$1&amp;"!$C$22:$AG$22",TRUE),INDIRECT(L$1&amp;"!$C$19:$AG$19",TRUE),$A11)+SUMIFS(INDIRECT(L$1&amp;"!$C$26:$AG$26",TRUE),INDIRECT(L$1&amp;"!$C$23:$AG$23",TRUE),$A11)+SUMIFS(INDIRECT(L$1&amp;"!$C$30:$AG$30",TRUE),INDIRECT(L$1&amp;"!$C$27:$AG$27",TRUE),$A11)+SUMIFS(INDIRECT(L$1&amp;"!$C$34:$AG$34",TRUE),INDIRECT(L$1&amp;"!$C$31:$AG$31",TRUE),$A11)+SUMIFS(INDIRECT(L$1&amp;"!$C$38:$AG$38",TRUE),INDIRECT(L$1&amp;"!$C$35:$AG$35",TRUE),$A11)+(COUNTIFS(INDIRECT(L$1&amp;"!$C$49:$AG$59",TRUE),$A11)*ROUND(Einstellungen!$H11/30.44,2))+SUMIFS(INDIRECT(L$1&amp;"!$C$42:$AG$42"),INDIRECT(L$1&amp;"!$C$41:$AG$41"),$A11)+SUMIFS(INDIRECT(L$1&amp;"!$C$44:$AG$44"),INDIRECT(L$1&amp;"!$C$43:$AG$43"),$A11)+SUMIFS(INDIRECT(L$1&amp;"!$C$46:$AG$46"),INDIRECT(L$1&amp;"!$C$45:$AG$45"),$A11),"")</f>
        <v/>
      </c>
      <c r="M11" s="95" t="str">
        <f>IF($A11&lt;&gt;"",Einstellungen!$H11,"")</f>
        <v/>
      </c>
      <c r="N11" s="95"/>
      <c r="O11" s="96" t="str">
        <f t="shared" ca="1" si="1"/>
        <v/>
      </c>
      <c r="P11" s="96" t="str">
        <f t="shared" ca="1" si="15"/>
        <v/>
      </c>
      <c r="Q11" s="95" t="str">
        <f t="shared" ref="Q11:Q13" ca="1" si="50">IF(L11&lt;&gt;"",SUMIFS(INDIRECT(L$1&amp;"!$C$62:$AG$62",TRUE),INDIRECT(L$1&amp;"!$C$19:$AG$19",TRUE),$A11)+SUMIFS(INDIRECT(L$1&amp;"!$C$63:$AG$63",TRUE),INDIRECT(L$1&amp;"!$C$23:$AG$23",TRUE),$A11)+SUMIFS(INDIRECT(L$1&amp;"!$C$64:$AG$64",TRUE),INDIRECT(L$1&amp;"!$C$27:$AG$27",TRUE),$A11)+SUMIFS(INDIRECT(L$1&amp;"!$C$65:$AG$65",TRUE),INDIRECT(L$1&amp;"!$C$31:$AG$31",TRUE),$A11)+SUMIFS(INDIRECT(L$1&amp;"!$C$66:$AG$66",TRUE),INDIRECT(L$1&amp;"!$C$35:$AG$35",TRUE),$A11),"")</f>
        <v/>
      </c>
      <c r="R11" s="97" t="str">
        <f t="shared" ref="R11:R13" ca="1" si="51">IF(L11&lt;&gt;"",SUMIFS(INDIRECT(L$1&amp;"!$C$74:$AG$74",TRUE),INDIRECT(L$1&amp;"!$C$19:$AG$19",TRUE),$A11)+SUMIFS(INDIRECT(L$1&amp;"!$C$75:$AG$75",TRUE),INDIRECT(L$1&amp;"!$C$23:$AG$23",TRUE),$A11)+SUMIFS(INDIRECT(L$1&amp;"!$C$76:$AG$76",TRUE),INDIRECT(L$1&amp;"!$C$27:$AG$27",TRUE),$A11)+SUMIFS(INDIRECT(L$1&amp;"!$C$77:$AG$77",TRUE),INDIRECT(L$1&amp;"!$C$31:$AG$31",TRUE),$A11)+SUMIFS(INDIRECT(L$1&amp;"!$C$78:$AG$78",TRUE),INDIRECT(L$1&amp;"!$C$35:$AG$35",TRUE),$A11),"")</f>
        <v/>
      </c>
      <c r="S11" s="95" t="str">
        <f ca="1">IF($A11&lt;&gt;"",SUMIFS(INDIRECT(S$1&amp;"!$C$22:$AG$22",TRUE),INDIRECT(S$1&amp;"!$C$19:$AG$19",TRUE),$A11)+SUMIFS(INDIRECT(S$1&amp;"!$C$26:$AG$26",TRUE),INDIRECT(S$1&amp;"!$C$23:$AG$23",TRUE),$A11)+SUMIFS(INDIRECT(S$1&amp;"!$C$30:$AG$30",TRUE),INDIRECT(S$1&amp;"!$C$27:$AG$27",TRUE),$A11)+SUMIFS(INDIRECT(S$1&amp;"!$C$34:$AG$34",TRUE),INDIRECT(S$1&amp;"!$C$31:$AG$31",TRUE),$A11)+SUMIFS(INDIRECT(S$1&amp;"!$C$38:$AG$38",TRUE),INDIRECT(S$1&amp;"!$C$35:$AG$35",TRUE),$A11)+(COUNTIFS(INDIRECT(S$1&amp;"!$C$49:$AG$59",TRUE),$A11)*ROUND(Einstellungen!$H11/30.44,2))+SUMIFS(INDIRECT(S$1&amp;"!$C$42:$AG$42"),INDIRECT(S$1&amp;"!$C$41:$AG$41"),$A11)+SUMIFS(INDIRECT(S$1&amp;"!$C$44:$AG$44"),INDIRECT(S$1&amp;"!$C$43:$AG$43"),$A11)+SUMIFS(INDIRECT(S$1&amp;"!$C$46:$AG$46"),INDIRECT(S$1&amp;"!$C$45:$AG$45"),$A11),"")</f>
        <v/>
      </c>
      <c r="T11" s="95" t="str">
        <f>IF($A11&lt;&gt;"",Einstellungen!$H11,"")</f>
        <v/>
      </c>
      <c r="U11" s="95"/>
      <c r="V11" s="96" t="str">
        <f t="shared" ca="1" si="2"/>
        <v/>
      </c>
      <c r="W11" s="96" t="str">
        <f t="shared" ca="1" si="18"/>
        <v/>
      </c>
      <c r="X11" s="95" t="str">
        <f t="shared" ref="X11:X13" ca="1" si="52">IF(S11&lt;&gt;"",SUMIFS(INDIRECT(S$1&amp;"!$C$62:$AG$62",TRUE),INDIRECT(S$1&amp;"!$C$19:$AG$19",TRUE),$A11)+SUMIFS(INDIRECT(S$1&amp;"!$C$63:$AG$63",TRUE),INDIRECT(S$1&amp;"!$C$23:$AG$23",TRUE),$A11)+SUMIFS(INDIRECT(S$1&amp;"!$C$64:$AG$64",TRUE),INDIRECT(S$1&amp;"!$C$27:$AG$27",TRUE),$A11)+SUMIFS(INDIRECT(S$1&amp;"!$C$65:$AG$65",TRUE),INDIRECT(S$1&amp;"!$C$31:$AG$31",TRUE),$A11)+SUMIFS(INDIRECT(S$1&amp;"!$C$66:$AG$66",TRUE),INDIRECT(S$1&amp;"!$C$35:$AG$35",TRUE),$A11),"")</f>
        <v/>
      </c>
      <c r="Y11" s="97" t="str">
        <f t="shared" ref="Y11:Y13" ca="1" si="53">IF(S11&lt;&gt;"",SUMIFS(INDIRECT(S$1&amp;"!$C$74:$AG$74",TRUE),INDIRECT(S$1&amp;"!$C$19:$AG$19",TRUE),$A11)+SUMIFS(INDIRECT(S$1&amp;"!$C$75:$AG$75",TRUE),INDIRECT(S$1&amp;"!$C$23:$AG$23",TRUE),$A11)+SUMIFS(INDIRECT(S$1&amp;"!$C$76:$AG$76",TRUE),INDIRECT(S$1&amp;"!$C$27:$AG$27",TRUE),$A11)+SUMIFS(INDIRECT(S$1&amp;"!$C$77:$AG$77",TRUE),INDIRECT(S$1&amp;"!$C$31:$AG$31",TRUE),$A11)+SUMIFS(INDIRECT(S$1&amp;"!$C$78:$AG$78",TRUE),INDIRECT(S$1&amp;"!$C$35:$AG$35",TRUE),$A11),"")</f>
        <v/>
      </c>
      <c r="Z11" s="95" t="str">
        <f ca="1">IF($A11&lt;&gt;"",SUMIFS(INDIRECT(Z$1&amp;"!$C$22:$AG$22",TRUE),INDIRECT(Z$1&amp;"!$C$19:$AG$19",TRUE),$A11)+SUMIFS(INDIRECT(Z$1&amp;"!$C$26:$AG$26",TRUE),INDIRECT(Z$1&amp;"!$C$23:$AG$23",TRUE),$A11)+SUMIFS(INDIRECT(Z$1&amp;"!$C$30:$AG$30",TRUE),INDIRECT(Z$1&amp;"!$C$27:$AG$27",TRUE),$A11)+SUMIFS(INDIRECT(Z$1&amp;"!$C$34:$AG$34",TRUE),INDIRECT(Z$1&amp;"!$C$31:$AG$31",TRUE),$A11)+SUMIFS(INDIRECT(Z$1&amp;"!$C$38:$AG$38",TRUE),INDIRECT(S$1&amp;"!$C$35:$AG$35",TRUE),$A11)+(COUNTIFS(INDIRECT(Z$1&amp;"!$C$49:$AG$59",TRUE),$A11)*ROUND(Einstellungen!$H11/30.44,2))+SUMIFS(INDIRECT(Z$1&amp;"!$C$42:$AG$42"),INDIRECT(S$1&amp;"!$C$41:$AG$41"),$A11)+SUMIFS(INDIRECT(Z$1&amp;"!$C$44:$AG$44"),INDIRECT(Z$1&amp;"!$C$43:$AG$43"),$A11)+SUMIFS(INDIRECT(Z$1&amp;"!$C$46:$AG$46"),INDIRECT(Z$1&amp;"!$C$45:$AG$45"),$A11),"")</f>
        <v/>
      </c>
      <c r="AA11" s="95" t="str">
        <f>IF($A11&lt;&gt;"",Einstellungen!$H11,"")</f>
        <v/>
      </c>
      <c r="AB11" s="95"/>
      <c r="AC11" s="96" t="str">
        <f t="shared" ca="1" si="3"/>
        <v/>
      </c>
      <c r="AD11" s="96" t="str">
        <f t="shared" ca="1" si="21"/>
        <v/>
      </c>
      <c r="AE11" s="95" t="str">
        <f t="shared" ref="AE11:AE13" ca="1" si="54">IF(Z11&lt;&gt;"",SUMIFS(INDIRECT(Z$1&amp;"!$C$62:$AG$62",TRUE),INDIRECT(Z$1&amp;"!$C$19:$AG$19",TRUE),$A11)+SUMIFS(INDIRECT(Z$1&amp;"!$C$63:$AG$63",TRUE),INDIRECT(Z$1&amp;"!$C$23:$AG$23",TRUE),$A11)+SUMIFS(INDIRECT(Z$1&amp;"!$C$64:$AG$64",TRUE),INDIRECT(Z$1&amp;"!$C$27:$AG$27",TRUE),$A11)+SUMIFS(INDIRECT(Z$1&amp;"!$C$65:$AG$65",TRUE),INDIRECT(Z$1&amp;"!$C$31:$AG$31",TRUE),$A11)+SUMIFS(INDIRECT(Z$1&amp;"!$C$66:$AG$66",TRUE),INDIRECT(Z$1&amp;"!$C$35:$AG$35",TRUE),$A11),"")</f>
        <v/>
      </c>
      <c r="AF11" s="97" t="str">
        <f t="shared" ref="AF11:AF13" ca="1" si="55">IF(Z11&lt;&gt;"",SUMIFS(INDIRECT(Z$1&amp;"!$C$74:$AG$74",TRUE),INDIRECT(Z$1&amp;"!$C$19:$AG$19",TRUE),$A11)+SUMIFS(INDIRECT(Z$1&amp;"!$C$75:$AG$75",TRUE),INDIRECT(Z$1&amp;"!$C$23:$AG$23",TRUE),$A11)+SUMIFS(INDIRECT(Z$1&amp;"!$C$76:$AG$76",TRUE),INDIRECT(Z$1&amp;"!$C$27:$AG$27",TRUE),$A11)+SUMIFS(INDIRECT(Z$1&amp;"!$C$77:$AG$77",TRUE),INDIRECT(Z$1&amp;"!$C$31:$AG$31",TRUE),$A11)+SUMIFS(INDIRECT(Z$1&amp;"!$C$78:$AG$78",TRUE),INDIRECT(Z$1&amp;"!$C$35:$AG$35",TRUE),$A11),"")</f>
        <v/>
      </c>
      <c r="AG11" s="95" t="str">
        <f ca="1">IF($A11&lt;&gt;"",SUMIFS(INDIRECT(AG$1&amp;"!$C$22:$AG$22",TRUE),INDIRECT(AG$1&amp;"!$C$19:$AG$19",TRUE),$A11)+SUMIFS(INDIRECT(AG$1&amp;"!$C$26:$AG$26",TRUE),INDIRECT(AG$1&amp;"!$C$23:$AG$23",TRUE),$A11)+SUMIFS(INDIRECT(AG$1&amp;"!$C$30:$AG$30",TRUE),INDIRECT(AG$1&amp;"!$C$27:$AG$27",TRUE),$A11)+SUMIFS(INDIRECT(AG$1&amp;"!$C$34:$AG$34",TRUE),INDIRECT(AG$1&amp;"!$C$31:$AG$31",TRUE),$A11)+SUMIFS(INDIRECT(AG$1&amp;"!$C$38:$AG$38",TRUE),INDIRECT(AG$1&amp;"!$C$35:$AG$35",TRUE),$A11)+(COUNTIFS(INDIRECT(AG$1&amp;"!$C$49:$AG$59",TRUE),$A11)*ROUND(Einstellungen!$H11/30.44,2))+SUMIFS(INDIRECT(AG$1&amp;"!$C$42:$AG$42"),INDIRECT(AG$1&amp;"!$C$41:$AG$41"),$A11)+SUMIFS(INDIRECT(AG$1&amp;"!$C$44:$AG$44"),INDIRECT(AG$1&amp;"!$C$43:$AG$43"),$A11)+SUMIFS(INDIRECT(AG$1&amp;"!$C$46:$AG$46"),INDIRECT(AG$1&amp;"!$C$45:$AG$45"),$A11),"")</f>
        <v/>
      </c>
      <c r="AH11" s="95" t="str">
        <f>IF($A11&lt;&gt;"",Einstellungen!$H11,"")</f>
        <v/>
      </c>
      <c r="AI11" s="95"/>
      <c r="AJ11" s="96" t="str">
        <f t="shared" ca="1" si="4"/>
        <v/>
      </c>
      <c r="AK11" s="96" t="str">
        <f t="shared" ca="1" si="24"/>
        <v/>
      </c>
      <c r="AL11" s="95" t="str">
        <f t="shared" ref="AL11:AL13" ca="1" si="56">IF(AG11&lt;&gt;"",SUMIFS(INDIRECT(AG$1&amp;"!$C$62:$AG$62",TRUE),INDIRECT(AG$1&amp;"!$C$19:$AG$19",TRUE),$A11)+SUMIFS(INDIRECT(AG$1&amp;"!$C$63:$AG$63",TRUE),INDIRECT(AG$1&amp;"!$C$23:$AG$23",TRUE),$A11)+SUMIFS(INDIRECT(AG$1&amp;"!$C$64:$AG$64",TRUE),INDIRECT(AG$1&amp;"!$C$27:$AG$27",TRUE),$A11)+SUMIFS(INDIRECT(AG$1&amp;"!$C$65:$AG$65",TRUE),INDIRECT(AG$1&amp;"!$C$31:$AG$31",TRUE),$A11)+SUMIFS(INDIRECT(AG$1&amp;"!$C$66:$AG$66",TRUE),INDIRECT(AG$1&amp;"!$C$35:$AG$35",TRUE),$A11),"")</f>
        <v/>
      </c>
      <c r="AM11" s="97" t="str">
        <f t="shared" ref="AM11:AM13" ca="1" si="57">IF(AG11&lt;&gt;"",SUMIFS(INDIRECT(AG$1&amp;"!$C$74:$AG$74",TRUE),INDIRECT(AG$1&amp;"!$C$19:$AG$19",TRUE),$A11)+SUMIFS(INDIRECT(AG$1&amp;"!$C$75:$AG$75",TRUE),INDIRECT(AG$1&amp;"!$C$23:$AG$23",TRUE),$A11)+SUMIFS(INDIRECT(AG$1&amp;"!$C$76:$AG$76",TRUE),INDIRECT(AG$1&amp;"!$C$27:$AG$27",TRUE),$A11)+SUMIFS(INDIRECT(AG$1&amp;"!$C$77:$AG$77",TRUE),INDIRECT(AG$1&amp;"!$C$31:$AG$31",TRUE),$A11)+SUMIFS(INDIRECT(AG$1&amp;"!$C$78:$AG$78",TRUE),INDIRECT(AG$1&amp;"!$C$35:$AG$35",TRUE),$A11),"")</f>
        <v/>
      </c>
      <c r="AN11" s="95" t="str">
        <f ca="1">IF($A11&lt;&gt;"",SUMIFS(INDIRECT(AN$1&amp;"!$C$22:$AG$22",TRUE),INDIRECT(AN$1&amp;"!$C$19:$AG$19",TRUE),$A11)+SUMIFS(INDIRECT(AN$1&amp;"!$C$26:$AG$26",TRUE),INDIRECT(AN$1&amp;"!$C$23:$AG$23",TRUE),$A11)+SUMIFS(INDIRECT(AN$1&amp;"!$C$30:$AG$30",TRUE),INDIRECT(AN$1&amp;"!$C$27:$AG$27",TRUE),$A11)+SUMIFS(INDIRECT(AN$1&amp;"!$C$34:$AG$34",TRUE),INDIRECT(AN$1&amp;"!$C$31:$AG$31",TRUE),$A11)+SUMIFS(INDIRECT(AN$1&amp;"!$C$38:$AG$38",TRUE),INDIRECT(AN$1&amp;"!$C$35:$AG$35",TRUE),$A11)+(COUNTIFS(INDIRECT(AN$1&amp;"!$C$49:$AG$59",TRUE),$A11)*ROUND(Einstellungen!$H11/30.44,2))+SUMIFS(INDIRECT(AN$1&amp;"!$C$42:$AG$42"),INDIRECT(AN$1&amp;"!$C$41:$AG$41"),$A11)+SUMIFS(INDIRECT(AN$1&amp;"!$C$44:$AG$44"),INDIRECT(AN$1&amp;"!$C$43:$AG$43"),$A11)+SUMIFS(INDIRECT(AN$1&amp;"!$C$46:$AG$46"),INDIRECT(AN$1&amp;"!$C$45:$AG$45"),$A11),"")</f>
        <v/>
      </c>
      <c r="AO11" s="95" t="str">
        <f>IF($A11&lt;&gt;"",Einstellungen!$H11,"")</f>
        <v/>
      </c>
      <c r="AP11" s="95"/>
      <c r="AQ11" s="96" t="str">
        <f t="shared" ca="1" si="5"/>
        <v/>
      </c>
      <c r="AR11" s="96" t="str">
        <f t="shared" ca="1" si="27"/>
        <v/>
      </c>
      <c r="AS11" s="95" t="str">
        <f t="shared" ref="AS11:AS13" ca="1" si="58">IF(AN11&lt;&gt;"",SUMIFS(INDIRECT(AN$1&amp;"!$C$62:$AG$62",TRUE),INDIRECT(AN$1&amp;"!$C$19:$AG$19",TRUE),$A11)+SUMIFS(INDIRECT(AN$1&amp;"!$C$63:$AG$63",TRUE),INDIRECT(AN$1&amp;"!$C$23:$AG$23",TRUE),$A11)+SUMIFS(INDIRECT(AN$1&amp;"!$C$64:$AG$64",TRUE),INDIRECT(AN$1&amp;"!$C$27:$AG$27",TRUE),$A11)+SUMIFS(INDIRECT(AN$1&amp;"!$C$65:$AG$65",TRUE),INDIRECT(AN$1&amp;"!$C$31:$AG$31",TRUE),$A11)+SUMIFS(INDIRECT(AN$1&amp;"!$C$66:$AG$66",TRUE),INDIRECT(AN$1&amp;"!$C$35:$AG$35",TRUE),$A11),"")</f>
        <v/>
      </c>
      <c r="AT11" s="97" t="str">
        <f t="shared" ref="AT11:AT13" ca="1" si="59">IF(AN11&lt;&gt;"",SUMIFS(INDIRECT(AN$1&amp;"!$C$74:$AG$74",TRUE),INDIRECT(AN$1&amp;"!$C$19:$AG$19",TRUE),$A11)+SUMIFS(INDIRECT(AN$1&amp;"!$C$75:$AG$75",TRUE),INDIRECT(AN$1&amp;"!$C$23:$AG$23",TRUE),$A11)+SUMIFS(INDIRECT(AN$1&amp;"!$C$76:$AG$76",TRUE),INDIRECT(AN$1&amp;"!$C$27:$AG$27",TRUE),$A11)+SUMIFS(INDIRECT(AN$1&amp;"!$C$77:$AG$77",TRUE),INDIRECT(AN$1&amp;"!$C$31:$AG$31",TRUE),$A11)+SUMIFS(INDIRECT(AN$1&amp;"!$C$78:$AG$78",TRUE),INDIRECT(AN$1&amp;"!$C$35:$AG$35",TRUE),$A11),"")</f>
        <v/>
      </c>
      <c r="AU11" s="95" t="str">
        <f ca="1">IF($A11&lt;&gt;"",SUMIFS(INDIRECT(AU$1&amp;"!$C$22:$AG$22",TRUE),INDIRECT(AU$1&amp;"!$C$19:$AG$19",TRUE),$A11)+SUMIFS(INDIRECT(AU$1&amp;"!$C$26:$AG$26",TRUE),INDIRECT(AU$1&amp;"!$C$23:$AG$23",TRUE),$A11)+SUMIFS(INDIRECT(AU$1&amp;"!$C$30:$AG$30",TRUE),INDIRECT(AU$1&amp;"!$C$27:$AG$27",TRUE),$A11)+SUMIFS(INDIRECT(AU$1&amp;"!$C$34:$AG$34",TRUE),INDIRECT(AU$1&amp;"!$C$31:$AG$31",TRUE),$A11)+SUMIFS(INDIRECT(AU$1&amp;"!$C$38:$AG$38",TRUE),INDIRECT(AU$1&amp;"!$C$35:$AG$35",TRUE),$A11)+(COUNTIFS(INDIRECT(AU$1&amp;"!$C$49:$AG$59",TRUE),$A11)*ROUND(Einstellungen!$H11/30.44,2))+SUMIFS(INDIRECT(AU$1&amp;"!$C$42:$AG$42"),INDIRECT(AU$1&amp;"!$C$41:$AG$41"),$A11)+SUMIFS(INDIRECT(AU$1&amp;"!$C$44:$AG$44"),INDIRECT(AU$1&amp;"!$C$43:$AG$43"),$A11)+SUMIFS(INDIRECT(AU$1&amp;"!$C$46:$AG$46"),INDIRECT(AU$1&amp;"!$C$45:$AG$45"),$A11),"")</f>
        <v/>
      </c>
      <c r="AV11" s="95" t="str">
        <f>IF($A11&lt;&gt;"",Einstellungen!$H11,"")</f>
        <v/>
      </c>
      <c r="AW11" s="95"/>
      <c r="AX11" s="96" t="str">
        <f t="shared" ca="1" si="6"/>
        <v/>
      </c>
      <c r="AY11" s="96" t="str">
        <f t="shared" ca="1" si="30"/>
        <v/>
      </c>
      <c r="AZ11" s="95" t="str">
        <f t="shared" ref="AZ11:AZ13" ca="1" si="60">IF(AU11&lt;&gt;"",SUMIFS(INDIRECT(AU$1&amp;"!$C$62:$AG$62",TRUE),INDIRECT(AU$1&amp;"!$C$19:$AG$19",TRUE),$A11)+SUMIFS(INDIRECT(AU$1&amp;"!$C$63:$AG$63",TRUE),INDIRECT(AU$1&amp;"!$C$23:$AG$23",TRUE),$A11)+SUMIFS(INDIRECT(AU$1&amp;"!$C$64:$AG$64",TRUE),INDIRECT(AU$1&amp;"!$C$27:$AG$27",TRUE),$A11)+SUMIFS(INDIRECT(AU$1&amp;"!$C$65:$AG$65",TRUE),INDIRECT(AU$1&amp;"!$C$31:$AG$31",TRUE),$A11)+SUMIFS(INDIRECT(AU$1&amp;"!$C$66:$AG$66",TRUE),INDIRECT(AU$1&amp;"!$C$35:$AG$35",TRUE),$A11),"")</f>
        <v/>
      </c>
      <c r="BA11" s="97" t="str">
        <f t="shared" ref="BA11:BA13" ca="1" si="61">IF(AU11&lt;&gt;"",SUMIFS(INDIRECT(AU$1&amp;"!$C$74:$AG$74",TRUE),INDIRECT(AU$1&amp;"!$C$19:$AG$19",TRUE),$A11)+SUMIFS(INDIRECT(AU$1&amp;"!$C$75:$AG$75",TRUE),INDIRECT(AU$1&amp;"!$C$23:$AG$23",TRUE),$A11)+SUMIFS(INDIRECT(AU$1&amp;"!$C$76:$AG$76",TRUE),INDIRECT(AU$1&amp;"!$C$27:$AG$27",TRUE),$A11)+SUMIFS(INDIRECT(AU$1&amp;"!$C$77:$AG$77",TRUE),INDIRECT(AU$1&amp;"!$C$31:$AG$31",TRUE),$A11)+SUMIFS(INDIRECT(AU$1&amp;"!$C$78:$AG$78",TRUE),INDIRECT(AU$1&amp;"!$C$35:$AG$35",TRUE),$A11),"")</f>
        <v/>
      </c>
      <c r="BB11" s="95" t="str">
        <f ca="1">IF($A11&lt;&gt;"",SUMIFS(INDIRECT(BB$1&amp;"!$C$22:$AG$22",TRUE),INDIRECT(BB$1&amp;"!$C$19:$AG$19",TRUE),$A11)+SUMIFS(INDIRECT(BB$1&amp;"!$C$26:$AG$26",TRUE),INDIRECT(BB$1&amp;"!$C$23:$AG$23",TRUE),$A11)+SUMIFS(INDIRECT(BB$1&amp;"!$C$30:$AG$30",TRUE),INDIRECT(BB$1&amp;"!$C$27:$AG$27",TRUE),$A11)+SUMIFS(INDIRECT(BB$1&amp;"!$C$34:$AG$34",TRUE),INDIRECT(BB$1&amp;"!$C$31:$AG$31",TRUE),$A11)+SUMIFS(INDIRECT(BB$1&amp;"!$C$38:$AG$38",TRUE),INDIRECT(BB$1&amp;"!$C$35:$AG$35",TRUE),$A11)+(COUNTIFS(INDIRECT(BB$1&amp;"!$C$49:$AG$59",TRUE),$A11)*ROUND(Einstellungen!$H11/30.44,2))+SUMIFS(INDIRECT(BB$1&amp;"!$C$42:$AG$42"),INDIRECT(BB$1&amp;"!$C$41:$AG$41"),$A11)+SUMIFS(INDIRECT(BB$1&amp;"!$C$44:$AG$44"),INDIRECT(BB$1&amp;"!$C$43:$AG$43"),$A11)+SUMIFS(INDIRECT(BB$1&amp;"!$C$46:$AG$46"),INDIRECT(BB$1&amp;"!$C$45:$AG$45"),$A11),"")</f>
        <v/>
      </c>
      <c r="BC11" s="95" t="str">
        <f>IF($A11&lt;&gt;"",Einstellungen!$H11,"")</f>
        <v/>
      </c>
      <c r="BD11" s="95"/>
      <c r="BE11" s="96" t="str">
        <f t="shared" ca="1" si="7"/>
        <v/>
      </c>
      <c r="BF11" s="96" t="str">
        <f t="shared" ca="1" si="33"/>
        <v/>
      </c>
      <c r="BG11" s="95" t="str">
        <f t="shared" ref="BG11:BG13" ca="1" si="62">IF(BB11&lt;&gt;"",SUMIFS(INDIRECT(BB$1&amp;"!$C$62:$AG$62",TRUE),INDIRECT(BB$1&amp;"!$C$19:$AG$19",TRUE),$A11)+SUMIFS(INDIRECT(BB$1&amp;"!$C$63:$AG$63",TRUE),INDIRECT(BB$1&amp;"!$C$23:$AG$23",TRUE),$A11)+SUMIFS(INDIRECT(BB$1&amp;"!$C$64:$AG$64",TRUE),INDIRECT(BB$1&amp;"!$C$27:$AG$27",TRUE),$A11)+SUMIFS(INDIRECT(BB$1&amp;"!$C$65:$AG$65",TRUE),INDIRECT(BB$1&amp;"!$C$31:$AG$31",TRUE),$A11)+SUMIFS(INDIRECT(BB$1&amp;"!$C$66:$AG$66",TRUE),INDIRECT(BB$1&amp;"!$C$35:$AG$35",TRUE),$A11),"")</f>
        <v/>
      </c>
      <c r="BH11" s="97" t="str">
        <f t="shared" ref="BH11:BH13" ca="1" si="63">IF(BB11&lt;&gt;"",SUMIFS(INDIRECT(BB$1&amp;"!$C$74:$AG$74",TRUE),INDIRECT(BB$1&amp;"!$C$19:$AG$19",TRUE),$A11)+SUMIFS(INDIRECT(BB$1&amp;"!$C$75:$AG$75",TRUE),INDIRECT(BB$1&amp;"!$C$23:$AG$23",TRUE),$A11)+SUMIFS(INDIRECT(BB$1&amp;"!$C$76:$AG$76",TRUE),INDIRECT(BB$1&amp;"!$C$27:$AG$27",TRUE),$A11)+SUMIFS(INDIRECT(BB$1&amp;"!$C$77:$AG$77",TRUE),INDIRECT(BB$1&amp;"!$C$31:$AG$31",TRUE),$A11)+SUMIFS(INDIRECT(BB$1&amp;"!$C$78:$AG$78",TRUE),INDIRECT(BB$1&amp;"!$C$35:$AG$35",TRUE),$A11),"")</f>
        <v/>
      </c>
      <c r="BI11" s="95" t="str">
        <f ca="1">IF($A11&lt;&gt;"",SUMIFS(INDIRECT(BI$1&amp;"!$C$22:$AG$22",TRUE),INDIRECT(BI$1&amp;"!$C$19:$AG$19",TRUE),$A11)+SUMIFS(INDIRECT(BI$1&amp;"!$C$26:$AG$26",TRUE),INDIRECT(BI$1&amp;"!$C$23:$AG$23",TRUE),$A11)+SUMIFS(INDIRECT(BI$1&amp;"!$C$30:$AG$30",TRUE),INDIRECT(BI$1&amp;"!$C$27:$AG$27",TRUE),$A11)+SUMIFS(INDIRECT(BI$1&amp;"!$C$34:$AG$34",TRUE),INDIRECT(BI$1&amp;"!$C$31:$AG$31",TRUE),$A11)+SUMIFS(INDIRECT(BI$1&amp;"!$C$38:$AG$38",TRUE),INDIRECT(BI$1&amp;"!$C$35:$AG$35",TRUE),$A11)+(COUNTIFS(INDIRECT(BI$1&amp;"!$C$49:$AG$59",TRUE),$A11)*ROUND(Einstellungen!$H11/30.44,2))+SUMIFS(INDIRECT(BI$1&amp;"!$C$42:$AG$42"),INDIRECT(BI$1&amp;"!$C$41:$AG$41"),$A11)+SUMIFS(INDIRECT(BI$1&amp;"!$C$44:$AG$44"),INDIRECT(BI$1&amp;"!$C$43:$AG$43"),$A11)+SUMIFS(INDIRECT(BI$1&amp;"!$C$46:$AG$46"),INDIRECT(BI$1&amp;"!$C$45:$AG$45"),$A11),"")</f>
        <v/>
      </c>
      <c r="BJ11" s="95" t="str">
        <f>IF($A11&lt;&gt;"",Einstellungen!$H11,"")</f>
        <v/>
      </c>
      <c r="BK11" s="95"/>
      <c r="BL11" s="96" t="str">
        <f t="shared" ca="1" si="8"/>
        <v/>
      </c>
      <c r="BM11" s="96" t="str">
        <f t="shared" ca="1" si="36"/>
        <v/>
      </c>
      <c r="BN11" s="95" t="str">
        <f t="shared" ref="BN11:BN13" ca="1" si="64">IF(BI11&lt;&gt;"",SUMIFS(INDIRECT(BI$1&amp;"!$C$62:$AG$62",TRUE),INDIRECT(BI$1&amp;"!$C$19:$AG$19",TRUE),$A11)+SUMIFS(INDIRECT(BI$1&amp;"!$C$63:$AG$63",TRUE),INDIRECT(BI$1&amp;"!$C$23:$AG$23",TRUE),$A11)+SUMIFS(INDIRECT(BI$1&amp;"!$C$64:$AG$64",TRUE),INDIRECT(BI$1&amp;"!$C$27:$AG$27",TRUE),$A11)+SUMIFS(INDIRECT(BI$1&amp;"!$C$65:$AG$65",TRUE),INDIRECT(BI$1&amp;"!$C$31:$AG$31",TRUE),$A11)+SUMIFS(INDIRECT(BI$1&amp;"!$C$66:$AG$66",TRUE),INDIRECT(BI$1&amp;"!$C$35:$AG$35",TRUE),$A11),"")</f>
        <v/>
      </c>
      <c r="BO11" s="97" t="str">
        <f t="shared" ref="BO11:BO13" ca="1" si="65">IF(BI11&lt;&gt;"",SUMIFS(INDIRECT(BI$1&amp;"!$C$74:$AG$74",TRUE),INDIRECT(BI$1&amp;"!$C$19:$AG$19",TRUE),$A11)+SUMIFS(INDIRECT(BI$1&amp;"!$C$75:$AG$75",TRUE),INDIRECT(BI$1&amp;"!$C$23:$AG$23",TRUE),$A11)+SUMIFS(INDIRECT(BI$1&amp;"!$C$76:$AG$76",TRUE),INDIRECT(BI$1&amp;"!$C$27:$AG$27",TRUE),$A11)+SUMIFS(INDIRECT(BI$1&amp;"!$C$77:$AG$77",TRUE),INDIRECT(BI$1&amp;"!$C$31:$AG$31",TRUE),$A11)+SUMIFS(INDIRECT(BI$1&amp;"!$C$78:$AG$78",TRUE),INDIRECT(BI$1&amp;"!$C$35:$AG$35",TRUE),$A11),"")</f>
        <v/>
      </c>
      <c r="BP11" s="95" t="str">
        <f ca="1">IF($A11&lt;&gt;"",SUMIFS(INDIRECT(BP$1&amp;"!$C$22:$AG$22",TRUE),INDIRECT(BP$1&amp;"!$C$19:$AG$19",TRUE),$A11)+SUMIFS(INDIRECT(BP$1&amp;"!$C$26:$AG$26",TRUE),INDIRECT(BP$1&amp;"!$C$23:$AG$23",TRUE),$A11)+SUMIFS(INDIRECT(BP$1&amp;"!$C$30:$AG$30",TRUE),INDIRECT(BP$1&amp;"!$C$27:$AG$27",TRUE),$A11)+SUMIFS(INDIRECT(BP$1&amp;"!$C$34:$AG$34",TRUE),INDIRECT(BP$1&amp;"!$C$31:$AG$31",TRUE),$A11)+SUMIFS(INDIRECT(BP$1&amp;"!$C$38:$AG$38",TRUE),INDIRECT(BP$1&amp;"!$C$35:$AG$35",TRUE),$A11)+(COUNTIFS(INDIRECT(BP$1&amp;"!$C$49:$AG$59",TRUE),$A11)*ROUND(Einstellungen!$H11/30.44,2))+SUMIFS(INDIRECT(BP$1&amp;"!$C$42:$AG$42"),INDIRECT(BP$1&amp;"!$C$41:$AG$41"),$A11)+SUMIFS(INDIRECT(BP$1&amp;"!$C$44:$AG$44"),INDIRECT(BP$1&amp;"!$C$43:$AG$43"),$A11)+SUMIFS(INDIRECT(BP$1&amp;"!$C$46:$AG$46"),INDIRECT(BP$1&amp;"!$C$45:$AG$45"),$A11),"")</f>
        <v/>
      </c>
      <c r="BQ11" s="95" t="str">
        <f>IF($A11&lt;&gt;"",Einstellungen!$H11,"")</f>
        <v/>
      </c>
      <c r="BR11" s="95"/>
      <c r="BS11" s="96" t="str">
        <f t="shared" ca="1" si="9"/>
        <v/>
      </c>
      <c r="BT11" s="96" t="str">
        <f t="shared" ca="1" si="39"/>
        <v/>
      </c>
      <c r="BU11" s="95" t="str">
        <f t="shared" ref="BU11:BU13" ca="1" si="66">IF(BP11&lt;&gt;"",SUMIFS(INDIRECT(BP$1&amp;"!$C$62:$AG$62",TRUE),INDIRECT(BP$1&amp;"!$C$19:$AG$19",TRUE),$A11)+SUMIFS(INDIRECT(BP$1&amp;"!$C$63:$AG$63",TRUE),INDIRECT(BP$1&amp;"!$C$23:$AG$23",TRUE),$A11)+SUMIFS(INDIRECT(BP$1&amp;"!$C$64:$AG$64",TRUE),INDIRECT(BP$1&amp;"!$C$27:$AG$27",TRUE),$A11)+SUMIFS(INDIRECT(BP$1&amp;"!$C$65:$AG$65",TRUE),INDIRECT(BP$1&amp;"!$C$31:$AG$31",TRUE),$A11)+SUMIFS(INDIRECT(BP$1&amp;"!$C$66:$AG$66",TRUE),INDIRECT(BP$1&amp;"!$C$35:$AG$35",TRUE),$A11),"")</f>
        <v/>
      </c>
      <c r="BV11" s="97" t="str">
        <f t="shared" ref="BV11:BV13" ca="1" si="67">IF(BP11&lt;&gt;"",SUMIFS(INDIRECT(BP$1&amp;"!$C$74:$AG$74",TRUE),INDIRECT(BP$1&amp;"!$C$19:$AG$19",TRUE),$A11)+SUMIFS(INDIRECT(BP$1&amp;"!$C$75:$AG$75",TRUE),INDIRECT(BP$1&amp;"!$C$23:$AG$23",TRUE),$A11)+SUMIFS(INDIRECT(BP$1&amp;"!$C$76:$AG$76",TRUE),INDIRECT(BP$1&amp;"!$C$27:$AG$27",TRUE),$A11)+SUMIFS(INDIRECT(BP$1&amp;"!$C$77:$AG$77",TRUE),INDIRECT(BP$1&amp;"!$C$31:$AG$31",TRUE),$A11)+SUMIFS(INDIRECT(BP$1&amp;"!$C$78:$AG$78",TRUE),INDIRECT(BP$1&amp;"!$C$35:$AG$35",TRUE),$A11),"")</f>
        <v/>
      </c>
      <c r="BW11" s="95" t="str">
        <f ca="1">IF($A11&lt;&gt;"",SUMIFS(INDIRECT(BW$1&amp;"!$C$22:$AG$22",TRUE),INDIRECT(BW$1&amp;"!$C$19:$AG$19",TRUE),$A11)+SUMIFS(INDIRECT(BW$1&amp;"!$C$26:$AG$26",TRUE),INDIRECT(BW$1&amp;"!$C$23:$AG$23",TRUE),$A11)+SUMIFS(INDIRECT(BW$1&amp;"!$C$30:$AG$30",TRUE),INDIRECT(BW$1&amp;"!$C$27:$AG$27",TRUE),$A11)+SUMIFS(INDIRECT(BW$1&amp;"!$C$34:$AG$34",TRUE),INDIRECT(BW$1&amp;"!$C$31:$AG$31",TRUE),$A11)+SUMIFS(INDIRECT(BW$1&amp;"!$C$38:$AG$38",TRUE),INDIRECT(BW$1&amp;"!$C$35:$AG$35",TRUE),$A11)+(COUNTIFS(INDIRECT(BW$1&amp;"!$C$49:$AG$59",TRUE),$A11)*ROUND(Einstellungen!$H11/30.44,2))+SUMIFS(INDIRECT(BW$1&amp;"!$C$42:$AG$42"),INDIRECT(BW$1&amp;"!$C$41:$AG$41"),$A11)+SUMIFS(INDIRECT(BW$1&amp;"!$C$44:$AG$44"),INDIRECT(BW$1&amp;"!$C$43:$AG$43"),$A11)+SUMIFS(INDIRECT(BW$1&amp;"!$C$46:$AG$46"),INDIRECT(BW$1&amp;"!$C$45:$AG$45"),$A11),"")</f>
        <v/>
      </c>
      <c r="BX11" s="95" t="str">
        <f>IF($A11&lt;&gt;"",Einstellungen!$H11,"")</f>
        <v/>
      </c>
      <c r="BY11" s="95"/>
      <c r="BZ11" s="96" t="str">
        <f t="shared" ca="1" si="10"/>
        <v/>
      </c>
      <c r="CA11" s="96" t="str">
        <f t="shared" ca="1" si="42"/>
        <v/>
      </c>
      <c r="CB11" s="95" t="str">
        <f t="shared" ref="CB11:CB13" ca="1" si="68">IF(BW11&lt;&gt;"",SUMIFS(INDIRECT(BW$1&amp;"!$C$62:$AG$62",TRUE),INDIRECT(BW$1&amp;"!$C$19:$AG$19",TRUE),$A11)+SUMIFS(INDIRECT(BW$1&amp;"!$C$63:$AG$63",TRUE),INDIRECT(BW$1&amp;"!$C$23:$AG$23",TRUE),$A11)+SUMIFS(INDIRECT(BW$1&amp;"!$C$64:$AG$64",TRUE),INDIRECT(BW$1&amp;"!$C$27:$AG$27",TRUE),$A11)+SUMIFS(INDIRECT(BW$1&amp;"!$C$65:$AG$65",TRUE),INDIRECT(BW$1&amp;"!$C$31:$AG$31",TRUE),$A11)+SUMIFS(INDIRECT(BW$1&amp;"!$C$66:$AG$66",TRUE),INDIRECT(BW$1&amp;"!$C$35:$AG$35",TRUE),$A11),"")</f>
        <v/>
      </c>
      <c r="CC11" s="97" t="str">
        <f t="shared" ref="CC11:CC13" ca="1" si="69">IF(BW11&lt;&gt;"",SUMIFS(INDIRECT(BW$1&amp;"!$C$74:$AG$74",TRUE),INDIRECT(BW$1&amp;"!$C$19:$AG$19",TRUE),$A11)+SUMIFS(INDIRECT(BW$1&amp;"!$C$75:$AG$75",TRUE),INDIRECT(BW$1&amp;"!$C$23:$AG$23",TRUE),$A11)+SUMIFS(INDIRECT(BW$1&amp;"!$C$76:$AG$76",TRUE),INDIRECT(BW$1&amp;"!$C$27:$AG$27",TRUE),$A11)+SUMIFS(INDIRECT(BW$1&amp;"!$C$77:$AG$77",TRUE),INDIRECT(BW$1&amp;"!$C$31:$AG$31",TRUE),$A11)+SUMIFS(INDIRECT(BW$1&amp;"!$C$78:$AG$78",TRUE),INDIRECT(BW$1&amp;"!$C$35:$AG$35",TRUE),$A11),"")</f>
        <v/>
      </c>
      <c r="CD11" s="95" t="str">
        <f ca="1">IF($A11&lt;&gt;"",SUMIFS(INDIRECT(CD$1&amp;"!$C$22:$AG$22",TRUE),INDIRECT(CD$1&amp;"!$C$19:$AG$19",TRUE),$A11)+SUMIFS(INDIRECT(CD$1&amp;"!$C$26:$AG$26",TRUE),INDIRECT(CD$1&amp;"!$C$23:$AG$23",TRUE),$A11)+SUMIFS(INDIRECT(CD$1&amp;"!$C$30:$AG$30",TRUE),INDIRECT(CD$1&amp;"!$C$27:$AG$27",TRUE),$A11)+SUMIFS(INDIRECT(CD$1&amp;"!$C$34:$AG$34",TRUE),INDIRECT(CD$1&amp;"!$C$31:$AG$31",TRUE),$A11)+SUMIFS(INDIRECT(CD$1&amp;"!$C$38:$AG$38",TRUE),INDIRECT(CD$1&amp;"!$C$35:$AG$35",TRUE),$A11)+(COUNTIFS(INDIRECT(CD$1&amp;"!$C$49:$AG$59",TRUE),$A11)*ROUND(Einstellungen!$H11/30.44,2))+SUMIFS(INDIRECT(CD$1&amp;"!$C$42:$AG$42"),INDIRECT(CD$1&amp;"!$C$41:$AG$41"),$A11)+SUMIFS(INDIRECT(CD$1&amp;"!$C$44:$AG$44"),INDIRECT(CD$1&amp;"!$C$43:$AG$43"),$A11)+SUMIFS(INDIRECT(CD$1&amp;"!$C$46:$AG$46"),INDIRECT(CD$1&amp;"!$C$45:$AG$45"),$A11),"")</f>
        <v/>
      </c>
      <c r="CE11" s="95" t="str">
        <f>IF($A11&lt;&gt;"",Einstellungen!$H11,"")</f>
        <v/>
      </c>
      <c r="CF11" s="95"/>
      <c r="CG11" s="96" t="str">
        <f t="shared" ca="1" si="11"/>
        <v/>
      </c>
      <c r="CH11" s="96" t="str">
        <f t="shared" ca="1" si="45"/>
        <v/>
      </c>
      <c r="CI11" s="95" t="str">
        <f t="shared" ref="CI11:CI13" ca="1" si="70">IF(CD11&lt;&gt;"",SUMIFS(INDIRECT(CD$1&amp;"!$C$62:$AG$62",TRUE),INDIRECT(CD$1&amp;"!$C$19:$AG$19",TRUE),$A11)+SUMIFS(INDIRECT(CD$1&amp;"!$C$63:$AG$63",TRUE),INDIRECT(CD$1&amp;"!$C$23:$AG$23",TRUE),$A11)+SUMIFS(INDIRECT(CD$1&amp;"!$C$64:$AG$64",TRUE),INDIRECT(CD$1&amp;"!$C$27:$AG$27",TRUE),$A11)+SUMIFS(INDIRECT(CD$1&amp;"!$C$65:$AG$65",TRUE),INDIRECT(CD$1&amp;"!$C$31:$AG$31",TRUE),$A11)+SUMIFS(INDIRECT(CD$1&amp;"!$C$66:$AG$66",TRUE),INDIRECT(CD$1&amp;"!$C$35:$AG$35",TRUE),$A11),"")</f>
        <v/>
      </c>
      <c r="CJ11" s="97" t="str">
        <f t="shared" ref="CJ11:CJ13" ca="1" si="71">IF(CD11&lt;&gt;"",SUMIFS(INDIRECT(CD$1&amp;"!$C$74:$AG$74",TRUE),INDIRECT(CD$1&amp;"!$C$19:$AG$19",TRUE),$A11)+SUMIFS(INDIRECT(CD$1&amp;"!$C$75:$AG$75",TRUE),INDIRECT(CD$1&amp;"!$C$23:$AG$23",TRUE),$A11)+SUMIFS(INDIRECT(CD$1&amp;"!$C$76:$AG$76",TRUE),INDIRECT(CD$1&amp;"!$C$27:$AG$27",TRUE),$A11)+SUMIFS(INDIRECT(CD$1&amp;"!$C$77:$AG$77",TRUE),INDIRECT(CD$1&amp;"!$C$31:$AG$31",TRUE),$A11)+SUMIFS(INDIRECT(CD$1&amp;"!$C$78:$AG$78",TRUE),INDIRECT(CD$1&amp;"!$C$35:$AG$35",TRUE),$A11),"")</f>
        <v/>
      </c>
    </row>
    <row r="12" spans="1:88" s="9" customFormat="1" x14ac:dyDescent="0.25">
      <c r="A12" s="9" t="str">
        <f>IF(Einstellungen!F12&lt;&gt;"",Einstellungen!F12,"")</f>
        <v/>
      </c>
      <c r="B12" s="56" t="str">
        <f ca="1">IF(A12&lt;&gt;"",Einstellungen!G12-COUNTIF(INDIRECT(E$1&amp;"!$C$49:$AG$59",TRUE),A12)-COUNTIF(INDIRECT(L$1&amp;"!$C$49:$AG$59",TRUE),A12)-COUNTIF(INDIRECT(S$1&amp;"!$C$49:$AG$59",TRUE),A12)-COUNTIF(INDIRECT(Z$1&amp;"!$C$49:$AG$59",TRUE),A12)-COUNTIF(INDIRECT(AG$1&amp;"!$C$49:$AG$59",TRUE),A12)-COUNTIF(INDIRECT(AN$1&amp;"!$C$49:$AG$59",TRUE),A12)-COUNTIF(INDIRECT(AU$1&amp;"!$C$49:$AG$59",TRUE),A12)-COUNTIF(INDIRECT(BB$1&amp;"!$C$49:$AG$59",TRUE),A12)-COUNTIF(INDIRECT(BI$1&amp;"!$C$49:$AG$59",TRUE),A12)-COUNTIF(INDIRECT(BP$1&amp;"!$C$49:$AG$59",TRUE),A12)-COUNTIF(INDIRECT(BW$1&amp;"!$C$49:$AG$59",TRUE),A12)-COUNTIF(INDIRECT(CD$1&amp;"!$C$49:$AG$59",TRUE),A12),"")</f>
        <v/>
      </c>
      <c r="D12" s="23"/>
      <c r="E12" s="92" t="str">
        <f ca="1">IF($A12&lt;&gt;"",SUMIFS(INDIRECT(E$1&amp;"!$C$22:$AG$22",TRUE),INDIRECT(E$1&amp;"!$C$19:$AG$19",TRUE),$A12)+SUMIFS(INDIRECT(E$1&amp;"!$C$26:$AG$26",TRUE),INDIRECT(E$1&amp;"!$C$23:$AG$23",TRUE),$A12)+SUMIFS(INDIRECT(E$1&amp;"!$C$30:$AG$30",TRUE),INDIRECT(E$1&amp;"!$C$27:$AG$27",TRUE),$A12)+SUMIFS(INDIRECT(E$1&amp;"!$C$34:$AG$34",TRUE),INDIRECT(E$1&amp;"!$C$31:$AG$31",TRUE),$A12)+SUMIFS(INDIRECT(E$1&amp;"!$C$38:$AG$38",TRUE),INDIRECT(E$1&amp;"!$C$35:$AG$35",TRUE),$A12)+(COUNTIFS(INDIRECT(E$1&amp;"!$C$49:$AG$59",TRUE),$A12)*ROUND(Einstellungen!$H12/30.44,2))+SUMIFS(INDIRECT(E$1&amp;"!$C$42:$AG$42"),INDIRECT(E$1&amp;"!$C$41:$AG$41"),$A12)+SUMIFS(INDIRECT(E$1&amp;"!$C$44:$AG$44"),INDIRECT(E$1&amp;"!$C$43:$AG$43"),$A12)+SUMIFS(INDIRECT(E$1&amp;"!$C$46:$AG$46"),INDIRECT(E$1&amp;"!$C$45:$AG$45"),$A12),"")</f>
        <v/>
      </c>
      <c r="F12" s="92" t="str">
        <f>IF($A12&lt;&gt;"",Einstellungen!$H12,"")</f>
        <v/>
      </c>
      <c r="G12" s="92"/>
      <c r="H12" s="93" t="str">
        <f t="shared" ca="1" si="0"/>
        <v/>
      </c>
      <c r="I12" s="93" t="str">
        <f t="shared" ca="1" si="12"/>
        <v/>
      </c>
      <c r="J12" s="92" t="str">
        <f t="shared" ca="1" si="48"/>
        <v/>
      </c>
      <c r="K12" s="94" t="str">
        <f t="shared" ca="1" si="49"/>
        <v/>
      </c>
      <c r="L12" s="92" t="str">
        <f ca="1">IF($A12&lt;&gt;"",SUMIFS(INDIRECT(L$1&amp;"!$C$22:$AG$22",TRUE),INDIRECT(L$1&amp;"!$C$19:$AG$19",TRUE),$A12)+SUMIFS(INDIRECT(L$1&amp;"!$C$26:$AG$26",TRUE),INDIRECT(L$1&amp;"!$C$23:$AG$23",TRUE),$A12)+SUMIFS(INDIRECT(L$1&amp;"!$C$30:$AG$30",TRUE),INDIRECT(L$1&amp;"!$C$27:$AG$27",TRUE),$A12)+SUMIFS(INDIRECT(L$1&amp;"!$C$34:$AG$34",TRUE),INDIRECT(L$1&amp;"!$C$31:$AG$31",TRUE),$A12)+SUMIFS(INDIRECT(L$1&amp;"!$C$38:$AG$38",TRUE),INDIRECT(L$1&amp;"!$C$35:$AG$35",TRUE),$A12)+(COUNTIFS(INDIRECT(L$1&amp;"!$C$49:$AG$59",TRUE),$A12)*ROUND(Einstellungen!$H12/30.44,2))+SUMIFS(INDIRECT(L$1&amp;"!$C$42:$AG$42"),INDIRECT(L$1&amp;"!$C$41:$AG$41"),$A12)+SUMIFS(INDIRECT(L$1&amp;"!$C$44:$AG$44"),INDIRECT(L$1&amp;"!$C$43:$AG$43"),$A12)+SUMIFS(INDIRECT(L$1&amp;"!$C$46:$AG$46"),INDIRECT(L$1&amp;"!$C$45:$AG$45"),$A12),"")</f>
        <v/>
      </c>
      <c r="M12" s="92" t="str">
        <f>IF($A12&lt;&gt;"",Einstellungen!$H12,"")</f>
        <v/>
      </c>
      <c r="N12" s="92"/>
      <c r="O12" s="93" t="str">
        <f t="shared" ca="1" si="1"/>
        <v/>
      </c>
      <c r="P12" s="93" t="str">
        <f t="shared" ca="1" si="15"/>
        <v/>
      </c>
      <c r="Q12" s="92" t="str">
        <f t="shared" ca="1" si="50"/>
        <v/>
      </c>
      <c r="R12" s="94" t="str">
        <f t="shared" ca="1" si="51"/>
        <v/>
      </c>
      <c r="S12" s="92" t="str">
        <f ca="1">IF($A12&lt;&gt;"",SUMIFS(INDIRECT(S$1&amp;"!$C$22:$AG$22",TRUE),INDIRECT(S$1&amp;"!$C$19:$AG$19",TRUE),$A12)+SUMIFS(INDIRECT(S$1&amp;"!$C$26:$AG$26",TRUE),INDIRECT(S$1&amp;"!$C$23:$AG$23",TRUE),$A12)+SUMIFS(INDIRECT(S$1&amp;"!$C$30:$AG$30",TRUE),INDIRECT(S$1&amp;"!$C$27:$AG$27",TRUE),$A12)+SUMIFS(INDIRECT(S$1&amp;"!$C$34:$AG$34",TRUE),INDIRECT(S$1&amp;"!$C$31:$AG$31",TRUE),$A12)+SUMIFS(INDIRECT(S$1&amp;"!$C$38:$AG$38",TRUE),INDIRECT(S$1&amp;"!$C$35:$AG$35",TRUE),$A12)+(COUNTIFS(INDIRECT(S$1&amp;"!$C$49:$AG$59",TRUE),$A12)*ROUND(Einstellungen!$H12/30.44,2))+SUMIFS(INDIRECT(S$1&amp;"!$C$42:$AG$42"),INDIRECT(S$1&amp;"!$C$41:$AG$41"),$A12)+SUMIFS(INDIRECT(S$1&amp;"!$C$44:$AG$44"),INDIRECT(S$1&amp;"!$C$43:$AG$43"),$A12)+SUMIFS(INDIRECT(S$1&amp;"!$C$46:$AG$46"),INDIRECT(S$1&amp;"!$C$45:$AG$45"),$A12),"")</f>
        <v/>
      </c>
      <c r="T12" s="92" t="str">
        <f>IF($A12&lt;&gt;"",Einstellungen!$H12,"")</f>
        <v/>
      </c>
      <c r="U12" s="92"/>
      <c r="V12" s="93" t="str">
        <f t="shared" ca="1" si="2"/>
        <v/>
      </c>
      <c r="W12" s="93" t="str">
        <f t="shared" ca="1" si="18"/>
        <v/>
      </c>
      <c r="X12" s="92" t="str">
        <f t="shared" ca="1" si="52"/>
        <v/>
      </c>
      <c r="Y12" s="94" t="str">
        <f t="shared" ca="1" si="53"/>
        <v/>
      </c>
      <c r="Z12" s="92" t="str">
        <f ca="1">IF($A12&lt;&gt;"",SUMIFS(INDIRECT(Z$1&amp;"!$C$22:$AG$22",TRUE),INDIRECT(Z$1&amp;"!$C$19:$AG$19",TRUE),$A12)+SUMIFS(INDIRECT(Z$1&amp;"!$C$26:$AG$26",TRUE),INDIRECT(Z$1&amp;"!$C$23:$AG$23",TRUE),$A12)+SUMIFS(INDIRECT(Z$1&amp;"!$C$30:$AG$30",TRUE),INDIRECT(Z$1&amp;"!$C$27:$AG$27",TRUE),$A12)+SUMIFS(INDIRECT(Z$1&amp;"!$C$34:$AG$34",TRUE),INDIRECT(Z$1&amp;"!$C$31:$AG$31",TRUE),$A12)+SUMIFS(INDIRECT(Z$1&amp;"!$C$38:$AG$38",TRUE),INDIRECT(S$1&amp;"!$C$35:$AG$35",TRUE),$A12)+(COUNTIFS(INDIRECT(Z$1&amp;"!$C$49:$AG$59",TRUE),$A12)*ROUND(Einstellungen!$H12/30.44,2))+SUMIFS(INDIRECT(Z$1&amp;"!$C$42:$AG$42"),INDIRECT(S$1&amp;"!$C$41:$AG$41"),$A12)+SUMIFS(INDIRECT(Z$1&amp;"!$C$44:$AG$44"),INDIRECT(Z$1&amp;"!$C$43:$AG$43"),$A12)+SUMIFS(INDIRECT(Z$1&amp;"!$C$46:$AG$46"),INDIRECT(Z$1&amp;"!$C$45:$AG$45"),$A12),"")</f>
        <v/>
      </c>
      <c r="AA12" s="92" t="str">
        <f>IF($A12&lt;&gt;"",Einstellungen!$H12,"")</f>
        <v/>
      </c>
      <c r="AB12" s="92"/>
      <c r="AC12" s="93" t="str">
        <f t="shared" ca="1" si="3"/>
        <v/>
      </c>
      <c r="AD12" s="93" t="str">
        <f t="shared" ca="1" si="21"/>
        <v/>
      </c>
      <c r="AE12" s="92" t="str">
        <f t="shared" ca="1" si="54"/>
        <v/>
      </c>
      <c r="AF12" s="94" t="str">
        <f t="shared" ca="1" si="55"/>
        <v/>
      </c>
      <c r="AG12" s="92" t="str">
        <f ca="1">IF($A12&lt;&gt;"",SUMIFS(INDIRECT(AG$1&amp;"!$C$22:$AG$22",TRUE),INDIRECT(AG$1&amp;"!$C$19:$AG$19",TRUE),$A12)+SUMIFS(INDIRECT(AG$1&amp;"!$C$26:$AG$26",TRUE),INDIRECT(AG$1&amp;"!$C$23:$AG$23",TRUE),$A12)+SUMIFS(INDIRECT(AG$1&amp;"!$C$30:$AG$30",TRUE),INDIRECT(AG$1&amp;"!$C$27:$AG$27",TRUE),$A12)+SUMIFS(INDIRECT(AG$1&amp;"!$C$34:$AG$34",TRUE),INDIRECT(AG$1&amp;"!$C$31:$AG$31",TRUE),$A12)+SUMIFS(INDIRECT(AG$1&amp;"!$C$38:$AG$38",TRUE),INDIRECT(AG$1&amp;"!$C$35:$AG$35",TRUE),$A12)+(COUNTIFS(INDIRECT(AG$1&amp;"!$C$49:$AG$59",TRUE),$A12)*ROUND(Einstellungen!$H12/30.44,2))+SUMIFS(INDIRECT(AG$1&amp;"!$C$42:$AG$42"),INDIRECT(AG$1&amp;"!$C$41:$AG$41"),$A12)+SUMIFS(INDIRECT(AG$1&amp;"!$C$44:$AG$44"),INDIRECT(AG$1&amp;"!$C$43:$AG$43"),$A12)+SUMIFS(INDIRECT(AG$1&amp;"!$C$46:$AG$46"),INDIRECT(AG$1&amp;"!$C$45:$AG$45"),$A12),"")</f>
        <v/>
      </c>
      <c r="AH12" s="92" t="str">
        <f>IF($A12&lt;&gt;"",Einstellungen!$H12,"")</f>
        <v/>
      </c>
      <c r="AI12" s="92"/>
      <c r="AJ12" s="93" t="str">
        <f t="shared" ca="1" si="4"/>
        <v/>
      </c>
      <c r="AK12" s="93" t="str">
        <f t="shared" ca="1" si="24"/>
        <v/>
      </c>
      <c r="AL12" s="92" t="str">
        <f t="shared" ca="1" si="56"/>
        <v/>
      </c>
      <c r="AM12" s="94" t="str">
        <f t="shared" ca="1" si="57"/>
        <v/>
      </c>
      <c r="AN12" s="92" t="str">
        <f ca="1">IF($A12&lt;&gt;"",SUMIFS(INDIRECT(AN$1&amp;"!$C$22:$AG$22",TRUE),INDIRECT(AN$1&amp;"!$C$19:$AG$19",TRUE),$A12)+SUMIFS(INDIRECT(AN$1&amp;"!$C$26:$AG$26",TRUE),INDIRECT(AN$1&amp;"!$C$23:$AG$23",TRUE),$A12)+SUMIFS(INDIRECT(AN$1&amp;"!$C$30:$AG$30",TRUE),INDIRECT(AN$1&amp;"!$C$27:$AG$27",TRUE),$A12)+SUMIFS(INDIRECT(AN$1&amp;"!$C$34:$AG$34",TRUE),INDIRECT(AN$1&amp;"!$C$31:$AG$31",TRUE),$A12)+SUMIFS(INDIRECT(AN$1&amp;"!$C$38:$AG$38",TRUE),INDIRECT(AN$1&amp;"!$C$35:$AG$35",TRUE),$A12)+(COUNTIFS(INDIRECT(AN$1&amp;"!$C$49:$AG$59",TRUE),$A12)*ROUND(Einstellungen!$H12/30.44,2))+SUMIFS(INDIRECT(AN$1&amp;"!$C$42:$AG$42"),INDIRECT(AN$1&amp;"!$C$41:$AG$41"),$A12)+SUMIFS(INDIRECT(AN$1&amp;"!$C$44:$AG$44"),INDIRECT(AN$1&amp;"!$C$43:$AG$43"),$A12)+SUMIFS(INDIRECT(AN$1&amp;"!$C$46:$AG$46"),INDIRECT(AN$1&amp;"!$C$45:$AG$45"),$A12),"")</f>
        <v/>
      </c>
      <c r="AO12" s="92" t="str">
        <f>IF($A12&lt;&gt;"",Einstellungen!$H12,"")</f>
        <v/>
      </c>
      <c r="AP12" s="92"/>
      <c r="AQ12" s="93" t="str">
        <f t="shared" ca="1" si="5"/>
        <v/>
      </c>
      <c r="AR12" s="93" t="str">
        <f t="shared" ca="1" si="27"/>
        <v/>
      </c>
      <c r="AS12" s="92" t="str">
        <f t="shared" ca="1" si="58"/>
        <v/>
      </c>
      <c r="AT12" s="94" t="str">
        <f t="shared" ca="1" si="59"/>
        <v/>
      </c>
      <c r="AU12" s="92" t="str">
        <f ca="1">IF($A12&lt;&gt;"",SUMIFS(INDIRECT(AU$1&amp;"!$C$22:$AG$22",TRUE),INDIRECT(AU$1&amp;"!$C$19:$AG$19",TRUE),$A12)+SUMIFS(INDIRECT(AU$1&amp;"!$C$26:$AG$26",TRUE),INDIRECT(AU$1&amp;"!$C$23:$AG$23",TRUE),$A12)+SUMIFS(INDIRECT(AU$1&amp;"!$C$30:$AG$30",TRUE),INDIRECT(AU$1&amp;"!$C$27:$AG$27",TRUE),$A12)+SUMIFS(INDIRECT(AU$1&amp;"!$C$34:$AG$34",TRUE),INDIRECT(AU$1&amp;"!$C$31:$AG$31",TRUE),$A12)+SUMIFS(INDIRECT(AU$1&amp;"!$C$38:$AG$38",TRUE),INDIRECT(AU$1&amp;"!$C$35:$AG$35",TRUE),$A12)+(COUNTIFS(INDIRECT(AU$1&amp;"!$C$49:$AG$59",TRUE),$A12)*ROUND(Einstellungen!$H12/30.44,2))+SUMIFS(INDIRECT(AU$1&amp;"!$C$42:$AG$42"),INDIRECT(AU$1&amp;"!$C$41:$AG$41"),$A12)+SUMIFS(INDIRECT(AU$1&amp;"!$C$44:$AG$44"),INDIRECT(AU$1&amp;"!$C$43:$AG$43"),$A12)+SUMIFS(INDIRECT(AU$1&amp;"!$C$46:$AG$46"),INDIRECT(AU$1&amp;"!$C$45:$AG$45"),$A12),"")</f>
        <v/>
      </c>
      <c r="AV12" s="92" t="str">
        <f>IF($A12&lt;&gt;"",Einstellungen!$H12,"")</f>
        <v/>
      </c>
      <c r="AW12" s="92"/>
      <c r="AX12" s="93" t="str">
        <f t="shared" ca="1" si="6"/>
        <v/>
      </c>
      <c r="AY12" s="93" t="str">
        <f t="shared" ca="1" si="30"/>
        <v/>
      </c>
      <c r="AZ12" s="92" t="str">
        <f t="shared" ca="1" si="60"/>
        <v/>
      </c>
      <c r="BA12" s="94" t="str">
        <f t="shared" ca="1" si="61"/>
        <v/>
      </c>
      <c r="BB12" s="92" t="str">
        <f ca="1">IF($A12&lt;&gt;"",SUMIFS(INDIRECT(BB$1&amp;"!$C$22:$AG$22",TRUE),INDIRECT(BB$1&amp;"!$C$19:$AG$19",TRUE),$A12)+SUMIFS(INDIRECT(BB$1&amp;"!$C$26:$AG$26",TRUE),INDIRECT(BB$1&amp;"!$C$23:$AG$23",TRUE),$A12)+SUMIFS(INDIRECT(BB$1&amp;"!$C$30:$AG$30",TRUE),INDIRECT(BB$1&amp;"!$C$27:$AG$27",TRUE),$A12)+SUMIFS(INDIRECT(BB$1&amp;"!$C$34:$AG$34",TRUE),INDIRECT(BB$1&amp;"!$C$31:$AG$31",TRUE),$A12)+SUMIFS(INDIRECT(BB$1&amp;"!$C$38:$AG$38",TRUE),INDIRECT(BB$1&amp;"!$C$35:$AG$35",TRUE),$A12)+(COUNTIFS(INDIRECT(BB$1&amp;"!$C$49:$AG$59",TRUE),$A12)*ROUND(Einstellungen!$H12/30.44,2))+SUMIFS(INDIRECT(BB$1&amp;"!$C$42:$AG$42"),INDIRECT(BB$1&amp;"!$C$41:$AG$41"),$A12)+SUMIFS(INDIRECT(BB$1&amp;"!$C$44:$AG$44"),INDIRECT(BB$1&amp;"!$C$43:$AG$43"),$A12)+SUMIFS(INDIRECT(BB$1&amp;"!$C$46:$AG$46"),INDIRECT(BB$1&amp;"!$C$45:$AG$45"),$A12),"")</f>
        <v/>
      </c>
      <c r="BC12" s="92" t="str">
        <f>IF($A12&lt;&gt;"",Einstellungen!$H12,"")</f>
        <v/>
      </c>
      <c r="BD12" s="92"/>
      <c r="BE12" s="93" t="str">
        <f t="shared" ca="1" si="7"/>
        <v/>
      </c>
      <c r="BF12" s="93" t="str">
        <f t="shared" ca="1" si="33"/>
        <v/>
      </c>
      <c r="BG12" s="92" t="str">
        <f t="shared" ca="1" si="62"/>
        <v/>
      </c>
      <c r="BH12" s="94" t="str">
        <f t="shared" ca="1" si="63"/>
        <v/>
      </c>
      <c r="BI12" s="92" t="str">
        <f ca="1">IF($A12&lt;&gt;"",SUMIFS(INDIRECT(BI$1&amp;"!$C$22:$AG$22",TRUE),INDIRECT(BI$1&amp;"!$C$19:$AG$19",TRUE),$A12)+SUMIFS(INDIRECT(BI$1&amp;"!$C$26:$AG$26",TRUE),INDIRECT(BI$1&amp;"!$C$23:$AG$23",TRUE),$A12)+SUMIFS(INDIRECT(BI$1&amp;"!$C$30:$AG$30",TRUE),INDIRECT(BI$1&amp;"!$C$27:$AG$27",TRUE),$A12)+SUMIFS(INDIRECT(BI$1&amp;"!$C$34:$AG$34",TRUE),INDIRECT(BI$1&amp;"!$C$31:$AG$31",TRUE),$A12)+SUMIFS(INDIRECT(BI$1&amp;"!$C$38:$AG$38",TRUE),INDIRECT(BI$1&amp;"!$C$35:$AG$35",TRUE),$A12)+(COUNTIFS(INDIRECT(BI$1&amp;"!$C$49:$AG$59",TRUE),$A12)*ROUND(Einstellungen!$H12/30.44,2))+SUMIFS(INDIRECT(BI$1&amp;"!$C$42:$AG$42"),INDIRECT(BI$1&amp;"!$C$41:$AG$41"),$A12)+SUMIFS(INDIRECT(BI$1&amp;"!$C$44:$AG$44"),INDIRECT(BI$1&amp;"!$C$43:$AG$43"),$A12)+SUMIFS(INDIRECT(BI$1&amp;"!$C$46:$AG$46"),INDIRECT(BI$1&amp;"!$C$45:$AG$45"),$A12),"")</f>
        <v/>
      </c>
      <c r="BJ12" s="92" t="str">
        <f>IF($A12&lt;&gt;"",Einstellungen!$H12,"")</f>
        <v/>
      </c>
      <c r="BK12" s="92"/>
      <c r="BL12" s="93" t="str">
        <f t="shared" ca="1" si="8"/>
        <v/>
      </c>
      <c r="BM12" s="93" t="str">
        <f t="shared" ca="1" si="36"/>
        <v/>
      </c>
      <c r="BN12" s="92" t="str">
        <f t="shared" ca="1" si="64"/>
        <v/>
      </c>
      <c r="BO12" s="94" t="str">
        <f t="shared" ca="1" si="65"/>
        <v/>
      </c>
      <c r="BP12" s="92" t="str">
        <f ca="1">IF($A12&lt;&gt;"",SUMIFS(INDIRECT(BP$1&amp;"!$C$22:$AG$22",TRUE),INDIRECT(BP$1&amp;"!$C$19:$AG$19",TRUE),$A12)+SUMIFS(INDIRECT(BP$1&amp;"!$C$26:$AG$26",TRUE),INDIRECT(BP$1&amp;"!$C$23:$AG$23",TRUE),$A12)+SUMIFS(INDIRECT(BP$1&amp;"!$C$30:$AG$30",TRUE),INDIRECT(BP$1&amp;"!$C$27:$AG$27",TRUE),$A12)+SUMIFS(INDIRECT(BP$1&amp;"!$C$34:$AG$34",TRUE),INDIRECT(BP$1&amp;"!$C$31:$AG$31",TRUE),$A12)+SUMIFS(INDIRECT(BP$1&amp;"!$C$38:$AG$38",TRUE),INDIRECT(BP$1&amp;"!$C$35:$AG$35",TRUE),$A12)+(COUNTIFS(INDIRECT(BP$1&amp;"!$C$49:$AG$59",TRUE),$A12)*ROUND(Einstellungen!$H12/30.44,2))+SUMIFS(INDIRECT(BP$1&amp;"!$C$42:$AG$42"),INDIRECT(BP$1&amp;"!$C$41:$AG$41"),$A12)+SUMIFS(INDIRECT(BP$1&amp;"!$C$44:$AG$44"),INDIRECT(BP$1&amp;"!$C$43:$AG$43"),$A12)+SUMIFS(INDIRECT(BP$1&amp;"!$C$46:$AG$46"),INDIRECT(BP$1&amp;"!$C$45:$AG$45"),$A12),"")</f>
        <v/>
      </c>
      <c r="BQ12" s="92" t="str">
        <f>IF($A12&lt;&gt;"",Einstellungen!$H12,"")</f>
        <v/>
      </c>
      <c r="BR12" s="92"/>
      <c r="BS12" s="93" t="str">
        <f t="shared" ca="1" si="9"/>
        <v/>
      </c>
      <c r="BT12" s="93" t="str">
        <f t="shared" ca="1" si="39"/>
        <v/>
      </c>
      <c r="BU12" s="92" t="str">
        <f t="shared" ca="1" si="66"/>
        <v/>
      </c>
      <c r="BV12" s="94" t="str">
        <f t="shared" ca="1" si="67"/>
        <v/>
      </c>
      <c r="BW12" s="92" t="str">
        <f ca="1">IF($A12&lt;&gt;"",SUMIFS(INDIRECT(BW$1&amp;"!$C$22:$AG$22",TRUE),INDIRECT(BW$1&amp;"!$C$19:$AG$19",TRUE),$A12)+SUMIFS(INDIRECT(BW$1&amp;"!$C$26:$AG$26",TRUE),INDIRECT(BW$1&amp;"!$C$23:$AG$23",TRUE),$A12)+SUMIFS(INDIRECT(BW$1&amp;"!$C$30:$AG$30",TRUE),INDIRECT(BW$1&amp;"!$C$27:$AG$27",TRUE),$A12)+SUMIFS(INDIRECT(BW$1&amp;"!$C$34:$AG$34",TRUE),INDIRECT(BW$1&amp;"!$C$31:$AG$31",TRUE),$A12)+SUMIFS(INDIRECT(BW$1&amp;"!$C$38:$AG$38",TRUE),INDIRECT(BW$1&amp;"!$C$35:$AG$35",TRUE),$A12)+(COUNTIFS(INDIRECT(BW$1&amp;"!$C$49:$AG$59",TRUE),$A12)*ROUND(Einstellungen!$H12/30.44,2))+SUMIFS(INDIRECT(BW$1&amp;"!$C$42:$AG$42"),INDIRECT(BW$1&amp;"!$C$41:$AG$41"),$A12)+SUMIFS(INDIRECT(BW$1&amp;"!$C$44:$AG$44"),INDIRECT(BW$1&amp;"!$C$43:$AG$43"),$A12)+SUMIFS(INDIRECT(BW$1&amp;"!$C$46:$AG$46"),INDIRECT(BW$1&amp;"!$C$45:$AG$45"),$A12),"")</f>
        <v/>
      </c>
      <c r="BX12" s="92" t="str">
        <f>IF($A12&lt;&gt;"",Einstellungen!$H12,"")</f>
        <v/>
      </c>
      <c r="BY12" s="92"/>
      <c r="BZ12" s="93" t="str">
        <f t="shared" ca="1" si="10"/>
        <v/>
      </c>
      <c r="CA12" s="93" t="str">
        <f t="shared" ca="1" si="42"/>
        <v/>
      </c>
      <c r="CB12" s="92" t="str">
        <f t="shared" ca="1" si="68"/>
        <v/>
      </c>
      <c r="CC12" s="94" t="str">
        <f t="shared" ca="1" si="69"/>
        <v/>
      </c>
      <c r="CD12" s="92" t="str">
        <f ca="1">IF($A12&lt;&gt;"",SUMIFS(INDIRECT(CD$1&amp;"!$C$22:$AG$22",TRUE),INDIRECT(CD$1&amp;"!$C$19:$AG$19",TRUE),$A12)+SUMIFS(INDIRECT(CD$1&amp;"!$C$26:$AG$26",TRUE),INDIRECT(CD$1&amp;"!$C$23:$AG$23",TRUE),$A12)+SUMIFS(INDIRECT(CD$1&amp;"!$C$30:$AG$30",TRUE),INDIRECT(CD$1&amp;"!$C$27:$AG$27",TRUE),$A12)+SUMIFS(INDIRECT(CD$1&amp;"!$C$34:$AG$34",TRUE),INDIRECT(CD$1&amp;"!$C$31:$AG$31",TRUE),$A12)+SUMIFS(INDIRECT(CD$1&amp;"!$C$38:$AG$38",TRUE),INDIRECT(CD$1&amp;"!$C$35:$AG$35",TRUE),$A12)+(COUNTIFS(INDIRECT(CD$1&amp;"!$C$49:$AG$59",TRUE),$A12)*ROUND(Einstellungen!$H12/30.44,2))+SUMIFS(INDIRECT(CD$1&amp;"!$C$42:$AG$42"),INDIRECT(CD$1&amp;"!$C$41:$AG$41"),$A12)+SUMIFS(INDIRECT(CD$1&amp;"!$C$44:$AG$44"),INDIRECT(CD$1&amp;"!$C$43:$AG$43"),$A12)+SUMIFS(INDIRECT(CD$1&amp;"!$C$46:$AG$46"),INDIRECT(CD$1&amp;"!$C$45:$AG$45"),$A12),"")</f>
        <v/>
      </c>
      <c r="CE12" s="92" t="str">
        <f>IF($A12&lt;&gt;"",Einstellungen!$H12,"")</f>
        <v/>
      </c>
      <c r="CF12" s="92"/>
      <c r="CG12" s="93" t="str">
        <f t="shared" ca="1" si="11"/>
        <v/>
      </c>
      <c r="CH12" s="93" t="str">
        <f t="shared" ca="1" si="45"/>
        <v/>
      </c>
      <c r="CI12" s="92" t="str">
        <f t="shared" ca="1" si="70"/>
        <v/>
      </c>
      <c r="CJ12" s="94" t="str">
        <f t="shared" ca="1" si="71"/>
        <v/>
      </c>
    </row>
    <row r="13" spans="1:88" s="50" customFormat="1" x14ac:dyDescent="0.25">
      <c r="A13" s="50" t="str">
        <f>IF(Einstellungen!F13&lt;&gt;"",Einstellungen!F13,"")</f>
        <v/>
      </c>
      <c r="B13" s="57" t="str">
        <f ca="1">IF(A13&lt;&gt;"",Einstellungen!G13-COUNTIF(INDIRECT(E$1&amp;"!$C$49:$AG$59",TRUE),A13)-COUNTIF(INDIRECT(L$1&amp;"!$C$49:$AG$59",TRUE),A13)-COUNTIF(INDIRECT(S$1&amp;"!$C$49:$AG$59",TRUE),A13)-COUNTIF(INDIRECT(Z$1&amp;"!$C$49:$AG$59",TRUE),A13)-COUNTIF(INDIRECT(AG$1&amp;"!$C$49:$AG$59",TRUE),A13)-COUNTIF(INDIRECT(AN$1&amp;"!$C$49:$AG$59",TRUE),A13)-COUNTIF(INDIRECT(AU$1&amp;"!$C$49:$AG$59",TRUE),A13)-COUNTIF(INDIRECT(BB$1&amp;"!$C$49:$AG$59",TRUE),A13)-COUNTIF(INDIRECT(BI$1&amp;"!$C$49:$AG$59",TRUE),A13)-COUNTIF(INDIRECT(BP$1&amp;"!$C$49:$AG$59",TRUE),A13)-COUNTIF(INDIRECT(BW$1&amp;"!$C$49:$AG$59",TRUE),A13)-COUNTIF(INDIRECT(CD$1&amp;"!$C$49:$AG$59",TRUE),A13),"")</f>
        <v/>
      </c>
      <c r="D13" s="52"/>
      <c r="E13" s="95" t="str">
        <f ca="1">IF($A13&lt;&gt;"",SUMIFS(INDIRECT(E$1&amp;"!$C$22:$AG$22",TRUE),INDIRECT(E$1&amp;"!$C$19:$AG$19",TRUE),$A13)+SUMIFS(INDIRECT(E$1&amp;"!$C$26:$AG$26",TRUE),INDIRECT(E$1&amp;"!$C$23:$AG$23",TRUE),$A13)+SUMIFS(INDIRECT(E$1&amp;"!$C$30:$AG$30",TRUE),INDIRECT(E$1&amp;"!$C$27:$AG$27",TRUE),$A13)+SUMIFS(INDIRECT(E$1&amp;"!$C$34:$AG$34",TRUE),INDIRECT(E$1&amp;"!$C$31:$AG$31",TRUE),$A13)+SUMIFS(INDIRECT(E$1&amp;"!$C$38:$AG$38",TRUE),INDIRECT(E$1&amp;"!$C$35:$AG$35",TRUE),$A13)+(COUNTIFS(INDIRECT(E$1&amp;"!$C$49:$AG$59",TRUE),$A13)*ROUND(Einstellungen!$H13/30.44,2))+SUMIFS(INDIRECT(E$1&amp;"!$C$42:$AG$42"),INDIRECT(E$1&amp;"!$C$41:$AG$41"),$A13)+SUMIFS(INDIRECT(E$1&amp;"!$C$44:$AG$44"),INDIRECT(E$1&amp;"!$C$43:$AG$43"),$A13)+SUMIFS(INDIRECT(E$1&amp;"!$C$46:$AG$46"),INDIRECT(E$1&amp;"!$C$45:$AG$45"),$A13),"")</f>
        <v/>
      </c>
      <c r="F13" s="95" t="str">
        <f>IF($A13&lt;&gt;"",Einstellungen!$H13,"")</f>
        <v/>
      </c>
      <c r="G13" s="95"/>
      <c r="H13" s="96" t="str">
        <f t="shared" ca="1" si="0"/>
        <v/>
      </c>
      <c r="I13" s="96" t="str">
        <f t="shared" ca="1" si="12"/>
        <v/>
      </c>
      <c r="J13" s="95" t="str">
        <f t="shared" ca="1" si="48"/>
        <v/>
      </c>
      <c r="K13" s="97" t="str">
        <f t="shared" ca="1" si="49"/>
        <v/>
      </c>
      <c r="L13" s="95" t="str">
        <f ca="1">IF($A13&lt;&gt;"",SUMIFS(INDIRECT(L$1&amp;"!$C$22:$AG$22",TRUE),INDIRECT(L$1&amp;"!$C$19:$AG$19",TRUE),$A13)+SUMIFS(INDIRECT(L$1&amp;"!$C$26:$AG$26",TRUE),INDIRECT(L$1&amp;"!$C$23:$AG$23",TRUE),$A13)+SUMIFS(INDIRECT(L$1&amp;"!$C$30:$AG$30",TRUE),INDIRECT(L$1&amp;"!$C$27:$AG$27",TRUE),$A13)+SUMIFS(INDIRECT(L$1&amp;"!$C$34:$AG$34",TRUE),INDIRECT(L$1&amp;"!$C$31:$AG$31",TRUE),$A13)+SUMIFS(INDIRECT(L$1&amp;"!$C$38:$AG$38",TRUE),INDIRECT(L$1&amp;"!$C$35:$AG$35",TRUE),$A13)+(COUNTIFS(INDIRECT(L$1&amp;"!$C$49:$AG$59",TRUE),$A13)*ROUND(Einstellungen!$H13/30.44,2))+SUMIFS(INDIRECT(L$1&amp;"!$C$42:$AG$42"),INDIRECT(L$1&amp;"!$C$41:$AG$41"),$A13)+SUMIFS(INDIRECT(L$1&amp;"!$C$44:$AG$44"),INDIRECT(L$1&amp;"!$C$43:$AG$43"),$A13)+SUMIFS(INDIRECT(L$1&amp;"!$C$46:$AG$46"),INDIRECT(L$1&amp;"!$C$45:$AG$45"),$A13),"")</f>
        <v/>
      </c>
      <c r="M13" s="95" t="str">
        <f>IF($A13&lt;&gt;"",Einstellungen!$H13,"")</f>
        <v/>
      </c>
      <c r="N13" s="95"/>
      <c r="O13" s="96" t="str">
        <f t="shared" ca="1" si="1"/>
        <v/>
      </c>
      <c r="P13" s="96" t="str">
        <f t="shared" ca="1" si="15"/>
        <v/>
      </c>
      <c r="Q13" s="95" t="str">
        <f t="shared" ca="1" si="50"/>
        <v/>
      </c>
      <c r="R13" s="97" t="str">
        <f t="shared" ca="1" si="51"/>
        <v/>
      </c>
      <c r="S13" s="95" t="str">
        <f ca="1">IF($A13&lt;&gt;"",SUMIFS(INDIRECT(S$1&amp;"!$C$22:$AG$22",TRUE),INDIRECT(S$1&amp;"!$C$19:$AG$19",TRUE),$A13)+SUMIFS(INDIRECT(S$1&amp;"!$C$26:$AG$26",TRUE),INDIRECT(S$1&amp;"!$C$23:$AG$23",TRUE),$A13)+SUMIFS(INDIRECT(S$1&amp;"!$C$30:$AG$30",TRUE),INDIRECT(S$1&amp;"!$C$27:$AG$27",TRUE),$A13)+SUMIFS(INDIRECT(S$1&amp;"!$C$34:$AG$34",TRUE),INDIRECT(S$1&amp;"!$C$31:$AG$31",TRUE),$A13)+SUMIFS(INDIRECT(S$1&amp;"!$C$38:$AG$38",TRUE),INDIRECT(S$1&amp;"!$C$35:$AG$35",TRUE),$A13)+(COUNTIFS(INDIRECT(S$1&amp;"!$C$49:$AG$59",TRUE),$A13)*ROUND(Einstellungen!$H13/30.44,2))+SUMIFS(INDIRECT(S$1&amp;"!$C$42:$AG$42"),INDIRECT(S$1&amp;"!$C$41:$AG$41"),$A13)+SUMIFS(INDIRECT(S$1&amp;"!$C$44:$AG$44"),INDIRECT(S$1&amp;"!$C$43:$AG$43"),$A13)+SUMIFS(INDIRECT(S$1&amp;"!$C$46:$AG$46"),INDIRECT(S$1&amp;"!$C$45:$AG$45"),$A13),"")</f>
        <v/>
      </c>
      <c r="T13" s="95" t="str">
        <f>IF($A13&lt;&gt;"",Einstellungen!$H13,"")</f>
        <v/>
      </c>
      <c r="U13" s="95"/>
      <c r="V13" s="96" t="str">
        <f t="shared" ca="1" si="2"/>
        <v/>
      </c>
      <c r="W13" s="96" t="str">
        <f t="shared" ca="1" si="18"/>
        <v/>
      </c>
      <c r="X13" s="95" t="str">
        <f t="shared" ca="1" si="52"/>
        <v/>
      </c>
      <c r="Y13" s="97" t="str">
        <f t="shared" ca="1" si="53"/>
        <v/>
      </c>
      <c r="Z13" s="95" t="str">
        <f ca="1">IF($A13&lt;&gt;"",SUMIFS(INDIRECT(Z$1&amp;"!$C$22:$AG$22",TRUE),INDIRECT(Z$1&amp;"!$C$19:$AG$19",TRUE),$A13)+SUMIFS(INDIRECT(Z$1&amp;"!$C$26:$AG$26",TRUE),INDIRECT(Z$1&amp;"!$C$23:$AG$23",TRUE),$A13)+SUMIFS(INDIRECT(Z$1&amp;"!$C$30:$AG$30",TRUE),INDIRECT(Z$1&amp;"!$C$27:$AG$27",TRUE),$A13)+SUMIFS(INDIRECT(Z$1&amp;"!$C$34:$AG$34",TRUE),INDIRECT(Z$1&amp;"!$C$31:$AG$31",TRUE),$A13)+SUMIFS(INDIRECT(Z$1&amp;"!$C$38:$AG$38",TRUE),INDIRECT(S$1&amp;"!$C$35:$AG$35",TRUE),$A13)+(COUNTIFS(INDIRECT(Z$1&amp;"!$C$49:$AG$59",TRUE),$A13)*ROUND(Einstellungen!$H13/30.44,2))+SUMIFS(INDIRECT(Z$1&amp;"!$C$42:$AG$42"),INDIRECT(S$1&amp;"!$C$41:$AG$41"),$A13)+SUMIFS(INDIRECT(Z$1&amp;"!$C$44:$AG$44"),INDIRECT(Z$1&amp;"!$C$43:$AG$43"),$A13)+SUMIFS(INDIRECT(Z$1&amp;"!$C$46:$AG$46"),INDIRECT(Z$1&amp;"!$C$45:$AG$45"),$A13),"")</f>
        <v/>
      </c>
      <c r="AA13" s="95" t="str">
        <f>IF($A13&lt;&gt;"",Einstellungen!$H13,"")</f>
        <v/>
      </c>
      <c r="AB13" s="95"/>
      <c r="AC13" s="96" t="str">
        <f t="shared" ca="1" si="3"/>
        <v/>
      </c>
      <c r="AD13" s="96" t="str">
        <f t="shared" ca="1" si="21"/>
        <v/>
      </c>
      <c r="AE13" s="95" t="str">
        <f t="shared" ca="1" si="54"/>
        <v/>
      </c>
      <c r="AF13" s="97" t="str">
        <f t="shared" ca="1" si="55"/>
        <v/>
      </c>
      <c r="AG13" s="95" t="str">
        <f ca="1">IF($A13&lt;&gt;"",SUMIFS(INDIRECT(AG$1&amp;"!$C$22:$AG$22",TRUE),INDIRECT(AG$1&amp;"!$C$19:$AG$19",TRUE),$A13)+SUMIFS(INDIRECT(AG$1&amp;"!$C$26:$AG$26",TRUE),INDIRECT(AG$1&amp;"!$C$23:$AG$23",TRUE),$A13)+SUMIFS(INDIRECT(AG$1&amp;"!$C$30:$AG$30",TRUE),INDIRECT(AG$1&amp;"!$C$27:$AG$27",TRUE),$A13)+SUMIFS(INDIRECT(AG$1&amp;"!$C$34:$AG$34",TRUE),INDIRECT(AG$1&amp;"!$C$31:$AG$31",TRUE),$A13)+SUMIFS(INDIRECT(AG$1&amp;"!$C$38:$AG$38",TRUE),INDIRECT(AG$1&amp;"!$C$35:$AG$35",TRUE),$A13)+(COUNTIFS(INDIRECT(AG$1&amp;"!$C$49:$AG$59",TRUE),$A13)*ROUND(Einstellungen!$H13/30.44,2))+SUMIFS(INDIRECT(AG$1&amp;"!$C$42:$AG$42"),INDIRECT(AG$1&amp;"!$C$41:$AG$41"),$A13)+SUMIFS(INDIRECT(AG$1&amp;"!$C$44:$AG$44"),INDIRECT(AG$1&amp;"!$C$43:$AG$43"),$A13)+SUMIFS(INDIRECT(AG$1&amp;"!$C$46:$AG$46"),INDIRECT(AG$1&amp;"!$C$45:$AG$45"),$A13),"")</f>
        <v/>
      </c>
      <c r="AH13" s="95" t="str">
        <f>IF($A13&lt;&gt;"",Einstellungen!$H13,"")</f>
        <v/>
      </c>
      <c r="AI13" s="95"/>
      <c r="AJ13" s="96" t="str">
        <f t="shared" ca="1" si="4"/>
        <v/>
      </c>
      <c r="AK13" s="96" t="str">
        <f t="shared" ca="1" si="24"/>
        <v/>
      </c>
      <c r="AL13" s="95" t="str">
        <f t="shared" ca="1" si="56"/>
        <v/>
      </c>
      <c r="AM13" s="97" t="str">
        <f t="shared" ca="1" si="57"/>
        <v/>
      </c>
      <c r="AN13" s="95" t="str">
        <f ca="1">IF($A13&lt;&gt;"",SUMIFS(INDIRECT(AN$1&amp;"!$C$22:$AG$22",TRUE),INDIRECT(AN$1&amp;"!$C$19:$AG$19",TRUE),$A13)+SUMIFS(INDIRECT(AN$1&amp;"!$C$26:$AG$26",TRUE),INDIRECT(AN$1&amp;"!$C$23:$AG$23",TRUE),$A13)+SUMIFS(INDIRECT(AN$1&amp;"!$C$30:$AG$30",TRUE),INDIRECT(AN$1&amp;"!$C$27:$AG$27",TRUE),$A13)+SUMIFS(INDIRECT(AN$1&amp;"!$C$34:$AG$34",TRUE),INDIRECT(AN$1&amp;"!$C$31:$AG$31",TRUE),$A13)+SUMIFS(INDIRECT(AN$1&amp;"!$C$38:$AG$38",TRUE),INDIRECT(AN$1&amp;"!$C$35:$AG$35",TRUE),$A13)+(COUNTIFS(INDIRECT(AN$1&amp;"!$C$49:$AG$59",TRUE),$A13)*ROUND(Einstellungen!$H13/30.44,2))+SUMIFS(INDIRECT(AN$1&amp;"!$C$42:$AG$42"),INDIRECT(AN$1&amp;"!$C$41:$AG$41"),$A13)+SUMIFS(INDIRECT(AN$1&amp;"!$C$44:$AG$44"),INDIRECT(AN$1&amp;"!$C$43:$AG$43"),$A13)+SUMIFS(INDIRECT(AN$1&amp;"!$C$46:$AG$46"),INDIRECT(AN$1&amp;"!$C$45:$AG$45"),$A13),"")</f>
        <v/>
      </c>
      <c r="AO13" s="95" t="str">
        <f>IF($A13&lt;&gt;"",Einstellungen!$H13,"")</f>
        <v/>
      </c>
      <c r="AP13" s="95"/>
      <c r="AQ13" s="96" t="str">
        <f t="shared" ca="1" si="5"/>
        <v/>
      </c>
      <c r="AR13" s="96" t="str">
        <f t="shared" ca="1" si="27"/>
        <v/>
      </c>
      <c r="AS13" s="95" t="str">
        <f t="shared" ca="1" si="58"/>
        <v/>
      </c>
      <c r="AT13" s="97" t="str">
        <f t="shared" ca="1" si="59"/>
        <v/>
      </c>
      <c r="AU13" s="95" t="str">
        <f ca="1">IF($A13&lt;&gt;"",SUMIFS(INDIRECT(AU$1&amp;"!$C$22:$AG$22",TRUE),INDIRECT(AU$1&amp;"!$C$19:$AG$19",TRUE),$A13)+SUMIFS(INDIRECT(AU$1&amp;"!$C$26:$AG$26",TRUE),INDIRECT(AU$1&amp;"!$C$23:$AG$23",TRUE),$A13)+SUMIFS(INDIRECT(AU$1&amp;"!$C$30:$AG$30",TRUE),INDIRECT(AU$1&amp;"!$C$27:$AG$27",TRUE),$A13)+SUMIFS(INDIRECT(AU$1&amp;"!$C$34:$AG$34",TRUE),INDIRECT(AU$1&amp;"!$C$31:$AG$31",TRUE),$A13)+SUMIFS(INDIRECT(AU$1&amp;"!$C$38:$AG$38",TRUE),INDIRECT(AU$1&amp;"!$C$35:$AG$35",TRUE),$A13)+(COUNTIFS(INDIRECT(AU$1&amp;"!$C$49:$AG$59",TRUE),$A13)*ROUND(Einstellungen!$H13/30.44,2))+SUMIFS(INDIRECT(AU$1&amp;"!$C$42:$AG$42"),INDIRECT(AU$1&amp;"!$C$41:$AG$41"),$A13)+SUMIFS(INDIRECT(AU$1&amp;"!$C$44:$AG$44"),INDIRECT(AU$1&amp;"!$C$43:$AG$43"),$A13)+SUMIFS(INDIRECT(AU$1&amp;"!$C$46:$AG$46"),INDIRECT(AU$1&amp;"!$C$45:$AG$45"),$A13),"")</f>
        <v/>
      </c>
      <c r="AV13" s="95" t="str">
        <f>IF($A13&lt;&gt;"",Einstellungen!$H13,"")</f>
        <v/>
      </c>
      <c r="AW13" s="95"/>
      <c r="AX13" s="96" t="str">
        <f t="shared" ca="1" si="6"/>
        <v/>
      </c>
      <c r="AY13" s="96" t="str">
        <f t="shared" ca="1" si="30"/>
        <v/>
      </c>
      <c r="AZ13" s="95" t="str">
        <f t="shared" ca="1" si="60"/>
        <v/>
      </c>
      <c r="BA13" s="97" t="str">
        <f t="shared" ca="1" si="61"/>
        <v/>
      </c>
      <c r="BB13" s="95" t="str">
        <f ca="1">IF($A13&lt;&gt;"",SUMIFS(INDIRECT(BB$1&amp;"!$C$22:$AG$22",TRUE),INDIRECT(BB$1&amp;"!$C$19:$AG$19",TRUE),$A13)+SUMIFS(INDIRECT(BB$1&amp;"!$C$26:$AG$26",TRUE),INDIRECT(BB$1&amp;"!$C$23:$AG$23",TRUE),$A13)+SUMIFS(INDIRECT(BB$1&amp;"!$C$30:$AG$30",TRUE),INDIRECT(BB$1&amp;"!$C$27:$AG$27",TRUE),$A13)+SUMIFS(INDIRECT(BB$1&amp;"!$C$34:$AG$34",TRUE),INDIRECT(BB$1&amp;"!$C$31:$AG$31",TRUE),$A13)+SUMIFS(INDIRECT(BB$1&amp;"!$C$38:$AG$38",TRUE),INDIRECT(BB$1&amp;"!$C$35:$AG$35",TRUE),$A13)+(COUNTIFS(INDIRECT(BB$1&amp;"!$C$49:$AG$59",TRUE),$A13)*ROUND(Einstellungen!$H13/30.44,2))+SUMIFS(INDIRECT(BB$1&amp;"!$C$42:$AG$42"),INDIRECT(BB$1&amp;"!$C$41:$AG$41"),$A13)+SUMIFS(INDIRECT(BB$1&amp;"!$C$44:$AG$44"),INDIRECT(BB$1&amp;"!$C$43:$AG$43"),$A13)+SUMIFS(INDIRECT(BB$1&amp;"!$C$46:$AG$46"),INDIRECT(BB$1&amp;"!$C$45:$AG$45"),$A13),"")</f>
        <v/>
      </c>
      <c r="BC13" s="95" t="str">
        <f>IF($A13&lt;&gt;"",Einstellungen!$H13,"")</f>
        <v/>
      </c>
      <c r="BD13" s="95"/>
      <c r="BE13" s="96" t="str">
        <f t="shared" ca="1" si="7"/>
        <v/>
      </c>
      <c r="BF13" s="96" t="str">
        <f t="shared" ca="1" si="33"/>
        <v/>
      </c>
      <c r="BG13" s="95" t="str">
        <f t="shared" ca="1" si="62"/>
        <v/>
      </c>
      <c r="BH13" s="97" t="str">
        <f t="shared" ca="1" si="63"/>
        <v/>
      </c>
      <c r="BI13" s="95" t="str">
        <f ca="1">IF($A13&lt;&gt;"",SUMIFS(INDIRECT(BI$1&amp;"!$C$22:$AG$22",TRUE),INDIRECT(BI$1&amp;"!$C$19:$AG$19",TRUE),$A13)+SUMIFS(INDIRECT(BI$1&amp;"!$C$26:$AG$26",TRUE),INDIRECT(BI$1&amp;"!$C$23:$AG$23",TRUE),$A13)+SUMIFS(INDIRECT(BI$1&amp;"!$C$30:$AG$30",TRUE),INDIRECT(BI$1&amp;"!$C$27:$AG$27",TRUE),$A13)+SUMIFS(INDIRECT(BI$1&amp;"!$C$34:$AG$34",TRUE),INDIRECT(BI$1&amp;"!$C$31:$AG$31",TRUE),$A13)+SUMIFS(INDIRECT(BI$1&amp;"!$C$38:$AG$38",TRUE),INDIRECT(BI$1&amp;"!$C$35:$AG$35",TRUE),$A13)+(COUNTIFS(INDIRECT(BI$1&amp;"!$C$49:$AG$59",TRUE),$A13)*ROUND(Einstellungen!$H13/30.44,2))+SUMIFS(INDIRECT(BI$1&amp;"!$C$42:$AG$42"),INDIRECT(BI$1&amp;"!$C$41:$AG$41"),$A13)+SUMIFS(INDIRECT(BI$1&amp;"!$C$44:$AG$44"),INDIRECT(BI$1&amp;"!$C$43:$AG$43"),$A13)+SUMIFS(INDIRECT(BI$1&amp;"!$C$46:$AG$46"),INDIRECT(BI$1&amp;"!$C$45:$AG$45"),$A13),"")</f>
        <v/>
      </c>
      <c r="BJ13" s="95" t="str">
        <f>IF($A13&lt;&gt;"",Einstellungen!$H13,"")</f>
        <v/>
      </c>
      <c r="BK13" s="95"/>
      <c r="BL13" s="96" t="str">
        <f t="shared" ca="1" si="8"/>
        <v/>
      </c>
      <c r="BM13" s="96" t="str">
        <f t="shared" ca="1" si="36"/>
        <v/>
      </c>
      <c r="BN13" s="95" t="str">
        <f t="shared" ca="1" si="64"/>
        <v/>
      </c>
      <c r="BO13" s="97" t="str">
        <f t="shared" ca="1" si="65"/>
        <v/>
      </c>
      <c r="BP13" s="95" t="str">
        <f ca="1">IF($A13&lt;&gt;"",SUMIFS(INDIRECT(BP$1&amp;"!$C$22:$AG$22",TRUE),INDIRECT(BP$1&amp;"!$C$19:$AG$19",TRUE),$A13)+SUMIFS(INDIRECT(BP$1&amp;"!$C$26:$AG$26",TRUE),INDIRECT(BP$1&amp;"!$C$23:$AG$23",TRUE),$A13)+SUMIFS(INDIRECT(BP$1&amp;"!$C$30:$AG$30",TRUE),INDIRECT(BP$1&amp;"!$C$27:$AG$27",TRUE),$A13)+SUMIFS(INDIRECT(BP$1&amp;"!$C$34:$AG$34",TRUE),INDIRECT(BP$1&amp;"!$C$31:$AG$31",TRUE),$A13)+SUMIFS(INDIRECT(BP$1&amp;"!$C$38:$AG$38",TRUE),INDIRECT(BP$1&amp;"!$C$35:$AG$35",TRUE),$A13)+(COUNTIFS(INDIRECT(BP$1&amp;"!$C$49:$AG$59",TRUE),$A13)*ROUND(Einstellungen!$H13/30.44,2))+SUMIFS(INDIRECT(BP$1&amp;"!$C$42:$AG$42"),INDIRECT(BP$1&amp;"!$C$41:$AG$41"),$A13)+SUMIFS(INDIRECT(BP$1&amp;"!$C$44:$AG$44"),INDIRECT(BP$1&amp;"!$C$43:$AG$43"),$A13)+SUMIFS(INDIRECT(BP$1&amp;"!$C$46:$AG$46"),INDIRECT(BP$1&amp;"!$C$45:$AG$45"),$A13),"")</f>
        <v/>
      </c>
      <c r="BQ13" s="95" t="str">
        <f>IF($A13&lt;&gt;"",Einstellungen!$H13,"")</f>
        <v/>
      </c>
      <c r="BR13" s="95"/>
      <c r="BS13" s="96" t="str">
        <f t="shared" ca="1" si="9"/>
        <v/>
      </c>
      <c r="BT13" s="96" t="str">
        <f t="shared" ca="1" si="39"/>
        <v/>
      </c>
      <c r="BU13" s="95" t="str">
        <f t="shared" ca="1" si="66"/>
        <v/>
      </c>
      <c r="BV13" s="97" t="str">
        <f t="shared" ca="1" si="67"/>
        <v/>
      </c>
      <c r="BW13" s="95" t="str">
        <f ca="1">IF($A13&lt;&gt;"",SUMIFS(INDIRECT(BW$1&amp;"!$C$22:$AG$22",TRUE),INDIRECT(BW$1&amp;"!$C$19:$AG$19",TRUE),$A13)+SUMIFS(INDIRECT(BW$1&amp;"!$C$26:$AG$26",TRUE),INDIRECT(BW$1&amp;"!$C$23:$AG$23",TRUE),$A13)+SUMIFS(INDIRECT(BW$1&amp;"!$C$30:$AG$30",TRUE),INDIRECT(BW$1&amp;"!$C$27:$AG$27",TRUE),$A13)+SUMIFS(INDIRECT(BW$1&amp;"!$C$34:$AG$34",TRUE),INDIRECT(BW$1&amp;"!$C$31:$AG$31",TRUE),$A13)+SUMIFS(INDIRECT(BW$1&amp;"!$C$38:$AG$38",TRUE),INDIRECT(BW$1&amp;"!$C$35:$AG$35",TRUE),$A13)+(COUNTIFS(INDIRECT(BW$1&amp;"!$C$49:$AG$59",TRUE),$A13)*ROUND(Einstellungen!$H13/30.44,2))+SUMIFS(INDIRECT(BW$1&amp;"!$C$42:$AG$42"),INDIRECT(BW$1&amp;"!$C$41:$AG$41"),$A13)+SUMIFS(INDIRECT(BW$1&amp;"!$C$44:$AG$44"),INDIRECT(BW$1&amp;"!$C$43:$AG$43"),$A13)+SUMIFS(INDIRECT(BW$1&amp;"!$C$46:$AG$46"),INDIRECT(BW$1&amp;"!$C$45:$AG$45"),$A13),"")</f>
        <v/>
      </c>
      <c r="BX13" s="95" t="str">
        <f>IF($A13&lt;&gt;"",Einstellungen!$H13,"")</f>
        <v/>
      </c>
      <c r="BY13" s="95"/>
      <c r="BZ13" s="96" t="str">
        <f t="shared" ca="1" si="10"/>
        <v/>
      </c>
      <c r="CA13" s="96" t="str">
        <f t="shared" ca="1" si="42"/>
        <v/>
      </c>
      <c r="CB13" s="95" t="str">
        <f t="shared" ca="1" si="68"/>
        <v/>
      </c>
      <c r="CC13" s="97" t="str">
        <f t="shared" ca="1" si="69"/>
        <v/>
      </c>
      <c r="CD13" s="95" t="str">
        <f ca="1">IF($A13&lt;&gt;"",SUMIFS(INDIRECT(CD$1&amp;"!$C$22:$AG$22",TRUE),INDIRECT(CD$1&amp;"!$C$19:$AG$19",TRUE),$A13)+SUMIFS(INDIRECT(CD$1&amp;"!$C$26:$AG$26",TRUE),INDIRECT(CD$1&amp;"!$C$23:$AG$23",TRUE),$A13)+SUMIFS(INDIRECT(CD$1&amp;"!$C$30:$AG$30",TRUE),INDIRECT(CD$1&amp;"!$C$27:$AG$27",TRUE),$A13)+SUMIFS(INDIRECT(CD$1&amp;"!$C$34:$AG$34",TRUE),INDIRECT(CD$1&amp;"!$C$31:$AG$31",TRUE),$A13)+SUMIFS(INDIRECT(CD$1&amp;"!$C$38:$AG$38",TRUE),INDIRECT(CD$1&amp;"!$C$35:$AG$35",TRUE),$A13)+(COUNTIFS(INDIRECT(CD$1&amp;"!$C$49:$AG$59",TRUE),$A13)*ROUND(Einstellungen!$H13/30.44,2))+SUMIFS(INDIRECT(CD$1&amp;"!$C$42:$AG$42"),INDIRECT(CD$1&amp;"!$C$41:$AG$41"),$A13)+SUMIFS(INDIRECT(CD$1&amp;"!$C$44:$AG$44"),INDIRECT(CD$1&amp;"!$C$43:$AG$43"),$A13)+SUMIFS(INDIRECT(CD$1&amp;"!$C$46:$AG$46"),INDIRECT(CD$1&amp;"!$C$45:$AG$45"),$A13),"")</f>
        <v/>
      </c>
      <c r="CE13" s="95" t="str">
        <f>IF($A13&lt;&gt;"",Einstellungen!$H13,"")</f>
        <v/>
      </c>
      <c r="CF13" s="95"/>
      <c r="CG13" s="96" t="str">
        <f t="shared" ca="1" si="11"/>
        <v/>
      </c>
      <c r="CH13" s="96" t="str">
        <f t="shared" ca="1" si="45"/>
        <v/>
      </c>
      <c r="CI13" s="95" t="str">
        <f t="shared" ca="1" si="70"/>
        <v/>
      </c>
      <c r="CJ13" s="97" t="str">
        <f t="shared" ca="1" si="71"/>
        <v/>
      </c>
    </row>
    <row r="14" spans="1:88" s="48" customFormat="1" x14ac:dyDescent="0.25">
      <c r="D14" s="51"/>
      <c r="E14" s="98"/>
      <c r="F14" s="98"/>
      <c r="G14" s="98"/>
      <c r="H14" s="99"/>
      <c r="I14" s="98"/>
      <c r="J14" s="98"/>
      <c r="K14" s="100"/>
      <c r="L14" s="98"/>
      <c r="M14" s="98"/>
      <c r="N14" s="98"/>
      <c r="O14" s="99"/>
      <c r="P14" s="98"/>
      <c r="Q14" s="98"/>
      <c r="R14" s="100"/>
      <c r="S14" s="98"/>
      <c r="T14" s="98"/>
      <c r="U14" s="98"/>
      <c r="V14" s="99"/>
      <c r="W14" s="98"/>
      <c r="X14" s="98"/>
      <c r="Y14" s="100"/>
      <c r="Z14" s="98"/>
      <c r="AA14" s="98"/>
      <c r="AB14" s="98"/>
      <c r="AC14" s="99"/>
      <c r="AD14" s="98"/>
      <c r="AE14" s="98"/>
      <c r="AF14" s="100"/>
      <c r="AG14" s="98"/>
      <c r="AH14" s="98"/>
      <c r="AI14" s="98"/>
      <c r="AJ14" s="99"/>
      <c r="AK14" s="98"/>
      <c r="AL14" s="98"/>
      <c r="AM14" s="100"/>
      <c r="AN14" s="98"/>
      <c r="AO14" s="98"/>
      <c r="AP14" s="98"/>
      <c r="AQ14" s="99"/>
      <c r="AR14" s="98"/>
      <c r="AS14" s="98"/>
      <c r="AT14" s="100"/>
      <c r="AU14" s="98"/>
      <c r="AV14" s="98"/>
      <c r="AW14" s="98"/>
      <c r="AX14" s="99"/>
      <c r="AY14" s="98"/>
      <c r="AZ14" s="98"/>
      <c r="BA14" s="100"/>
      <c r="BB14" s="98"/>
      <c r="BC14" s="98"/>
      <c r="BD14" s="98"/>
      <c r="BE14" s="99"/>
      <c r="BF14" s="98"/>
      <c r="BG14" s="98"/>
      <c r="BH14" s="100"/>
      <c r="BI14" s="98"/>
      <c r="BJ14" s="98"/>
      <c r="BK14" s="98"/>
      <c r="BL14" s="99"/>
      <c r="BM14" s="98"/>
      <c r="BN14" s="98"/>
      <c r="BO14" s="100"/>
      <c r="BP14" s="98"/>
      <c r="BQ14" s="98"/>
      <c r="BR14" s="98"/>
      <c r="BS14" s="99"/>
      <c r="BT14" s="98"/>
      <c r="BU14" s="98"/>
      <c r="BV14" s="100"/>
      <c r="BW14" s="98"/>
      <c r="BX14" s="98"/>
      <c r="BY14" s="98"/>
      <c r="BZ14" s="99"/>
      <c r="CA14" s="98"/>
      <c r="CB14" s="98"/>
      <c r="CC14" s="100"/>
      <c r="CD14" s="98"/>
      <c r="CE14" s="98"/>
      <c r="CF14" s="98"/>
      <c r="CG14" s="99"/>
      <c r="CH14" s="98"/>
      <c r="CI14" s="98"/>
      <c r="CJ14" s="100"/>
    </row>
    <row r="15" spans="1:88" s="54" customFormat="1" x14ac:dyDescent="0.25">
      <c r="A15" s="54" t="s">
        <v>53</v>
      </c>
      <c r="B15" s="54">
        <f ca="1">SUM(B2:B13)</f>
        <v>30</v>
      </c>
      <c r="D15" s="55"/>
      <c r="E15" s="101">
        <f t="shared" ref="E15:K15" ca="1" si="72">SUM(E2:E13)</f>
        <v>0</v>
      </c>
      <c r="F15" s="101">
        <f t="shared" si="72"/>
        <v>150</v>
      </c>
      <c r="G15" s="101"/>
      <c r="H15" s="102">
        <f t="shared" ca="1" si="72"/>
        <v>-150</v>
      </c>
      <c r="I15" s="102">
        <f t="shared" ca="1" si="72"/>
        <v>-150</v>
      </c>
      <c r="J15" s="101">
        <f t="shared" ca="1" si="72"/>
        <v>0</v>
      </c>
      <c r="K15" s="103">
        <f t="shared" ca="1" si="72"/>
        <v>0</v>
      </c>
      <c r="L15" s="101">
        <f t="shared" ref="L15:M15" ca="1" si="73">SUM(L2:L13)</f>
        <v>0</v>
      </c>
      <c r="M15" s="101">
        <f t="shared" si="73"/>
        <v>150</v>
      </c>
      <c r="N15" s="101"/>
      <c r="O15" s="102">
        <f t="shared" ref="O15:T15" ca="1" si="74">SUM(O2:O13)</f>
        <v>-150</v>
      </c>
      <c r="P15" s="102">
        <f t="shared" ca="1" si="74"/>
        <v>-300</v>
      </c>
      <c r="Q15" s="101">
        <f t="shared" ca="1" si="74"/>
        <v>0</v>
      </c>
      <c r="R15" s="103">
        <f t="shared" ca="1" si="74"/>
        <v>0</v>
      </c>
      <c r="S15" s="101">
        <f t="shared" ca="1" si="74"/>
        <v>0</v>
      </c>
      <c r="T15" s="101">
        <f t="shared" si="74"/>
        <v>150</v>
      </c>
      <c r="U15" s="101"/>
      <c r="V15" s="102">
        <f t="shared" ref="V15:AA15" ca="1" si="75">SUM(V2:V13)</f>
        <v>-150</v>
      </c>
      <c r="W15" s="102">
        <f t="shared" ca="1" si="75"/>
        <v>-450</v>
      </c>
      <c r="X15" s="101">
        <f t="shared" ca="1" si="75"/>
        <v>0</v>
      </c>
      <c r="Y15" s="103">
        <f t="shared" ca="1" si="75"/>
        <v>0</v>
      </c>
      <c r="Z15" s="101">
        <f t="shared" ca="1" si="75"/>
        <v>0</v>
      </c>
      <c r="AA15" s="101">
        <f t="shared" si="75"/>
        <v>150</v>
      </c>
      <c r="AB15" s="101"/>
      <c r="AC15" s="102">
        <f t="shared" ref="AC15:AH15" ca="1" si="76">SUM(AC2:AC13)</f>
        <v>-150</v>
      </c>
      <c r="AD15" s="102">
        <f t="shared" ca="1" si="76"/>
        <v>-600</v>
      </c>
      <c r="AE15" s="101">
        <f t="shared" ca="1" si="76"/>
        <v>0</v>
      </c>
      <c r="AF15" s="103">
        <f t="shared" ca="1" si="76"/>
        <v>0</v>
      </c>
      <c r="AG15" s="101">
        <f t="shared" ca="1" si="76"/>
        <v>0</v>
      </c>
      <c r="AH15" s="101">
        <f t="shared" si="76"/>
        <v>150</v>
      </c>
      <c r="AI15" s="101"/>
      <c r="AJ15" s="102">
        <f t="shared" ref="AJ15:AO15" ca="1" si="77">SUM(AJ2:AJ13)</f>
        <v>-150</v>
      </c>
      <c r="AK15" s="102">
        <f t="shared" ca="1" si="77"/>
        <v>-750</v>
      </c>
      <c r="AL15" s="101">
        <f t="shared" ca="1" si="77"/>
        <v>0</v>
      </c>
      <c r="AM15" s="103">
        <f t="shared" ca="1" si="77"/>
        <v>0</v>
      </c>
      <c r="AN15" s="101">
        <f t="shared" ca="1" si="77"/>
        <v>0</v>
      </c>
      <c r="AO15" s="101">
        <f t="shared" si="77"/>
        <v>150</v>
      </c>
      <c r="AP15" s="101"/>
      <c r="AQ15" s="102">
        <f t="shared" ref="AQ15:AV15" ca="1" si="78">SUM(AQ2:AQ13)</f>
        <v>-150</v>
      </c>
      <c r="AR15" s="102">
        <f t="shared" ca="1" si="78"/>
        <v>-900</v>
      </c>
      <c r="AS15" s="101">
        <f t="shared" ca="1" si="78"/>
        <v>0</v>
      </c>
      <c r="AT15" s="103">
        <f t="shared" ca="1" si="78"/>
        <v>0</v>
      </c>
      <c r="AU15" s="101">
        <f t="shared" ca="1" si="78"/>
        <v>0</v>
      </c>
      <c r="AV15" s="101">
        <f t="shared" si="78"/>
        <v>150</v>
      </c>
      <c r="AW15" s="101"/>
      <c r="AX15" s="102">
        <f t="shared" ref="AX15:BC15" ca="1" si="79">SUM(AX2:AX13)</f>
        <v>-150</v>
      </c>
      <c r="AY15" s="102">
        <f t="shared" ca="1" si="79"/>
        <v>-1050</v>
      </c>
      <c r="AZ15" s="101">
        <f t="shared" ca="1" si="79"/>
        <v>0</v>
      </c>
      <c r="BA15" s="103">
        <f t="shared" ca="1" si="79"/>
        <v>0</v>
      </c>
      <c r="BB15" s="101">
        <f t="shared" ca="1" si="79"/>
        <v>0</v>
      </c>
      <c r="BC15" s="101">
        <f t="shared" si="79"/>
        <v>150</v>
      </c>
      <c r="BD15" s="101"/>
      <c r="BE15" s="102">
        <f t="shared" ref="BE15:BJ15" ca="1" si="80">SUM(BE2:BE13)</f>
        <v>-150</v>
      </c>
      <c r="BF15" s="102">
        <f t="shared" ca="1" si="80"/>
        <v>-1200</v>
      </c>
      <c r="BG15" s="101">
        <f t="shared" ca="1" si="80"/>
        <v>0</v>
      </c>
      <c r="BH15" s="103">
        <f t="shared" ca="1" si="80"/>
        <v>0</v>
      </c>
      <c r="BI15" s="101">
        <f t="shared" ca="1" si="80"/>
        <v>0</v>
      </c>
      <c r="BJ15" s="101">
        <f t="shared" si="80"/>
        <v>150</v>
      </c>
      <c r="BK15" s="101"/>
      <c r="BL15" s="102">
        <f t="shared" ref="BL15:BQ15" ca="1" si="81">SUM(BL2:BL13)</f>
        <v>-150</v>
      </c>
      <c r="BM15" s="102">
        <f t="shared" ca="1" si="81"/>
        <v>-1350</v>
      </c>
      <c r="BN15" s="101">
        <f t="shared" ca="1" si="81"/>
        <v>0</v>
      </c>
      <c r="BO15" s="103">
        <f t="shared" ca="1" si="81"/>
        <v>0</v>
      </c>
      <c r="BP15" s="101">
        <f t="shared" ca="1" si="81"/>
        <v>0</v>
      </c>
      <c r="BQ15" s="101">
        <f t="shared" si="81"/>
        <v>150</v>
      </c>
      <c r="BR15" s="101"/>
      <c r="BS15" s="102">
        <f t="shared" ref="BS15:BX15" ca="1" si="82">SUM(BS2:BS13)</f>
        <v>-150</v>
      </c>
      <c r="BT15" s="102">
        <f t="shared" ca="1" si="82"/>
        <v>-1500</v>
      </c>
      <c r="BU15" s="101">
        <f t="shared" ca="1" si="82"/>
        <v>0</v>
      </c>
      <c r="BV15" s="103">
        <f t="shared" ca="1" si="82"/>
        <v>0</v>
      </c>
      <c r="BW15" s="101">
        <f t="shared" ca="1" si="82"/>
        <v>0</v>
      </c>
      <c r="BX15" s="101">
        <f t="shared" si="82"/>
        <v>150</v>
      </c>
      <c r="BY15" s="101"/>
      <c r="BZ15" s="102">
        <f t="shared" ref="BZ15:CE15" ca="1" si="83">SUM(BZ2:BZ13)</f>
        <v>-150</v>
      </c>
      <c r="CA15" s="102">
        <f t="shared" ca="1" si="83"/>
        <v>-1650</v>
      </c>
      <c r="CB15" s="101">
        <f t="shared" ca="1" si="83"/>
        <v>0</v>
      </c>
      <c r="CC15" s="103">
        <f t="shared" ca="1" si="83"/>
        <v>0</v>
      </c>
      <c r="CD15" s="101">
        <f t="shared" ca="1" si="83"/>
        <v>0</v>
      </c>
      <c r="CE15" s="101">
        <f t="shared" si="83"/>
        <v>150</v>
      </c>
      <c r="CF15" s="101"/>
      <c r="CG15" s="102">
        <f t="shared" ref="CG15:CJ15" ca="1" si="84">SUM(CG2:CG13)</f>
        <v>-150</v>
      </c>
      <c r="CH15" s="102">
        <f t="shared" ca="1" si="84"/>
        <v>-1800</v>
      </c>
      <c r="CI15" s="101">
        <f t="shared" ca="1" si="84"/>
        <v>0</v>
      </c>
      <c r="CJ15" s="103">
        <f t="shared" ca="1" si="84"/>
        <v>0</v>
      </c>
    </row>
    <row r="16" spans="1:88" s="48" customFormat="1" x14ac:dyDescent="0.25">
      <c r="E16" s="109"/>
      <c r="F16" s="109"/>
      <c r="H16" s="49"/>
    </row>
    <row r="17" s="48" customFormat="1" x14ac:dyDescent="0.25"/>
    <row r="18" s="48" customFormat="1" x14ac:dyDescent="0.25"/>
    <row r="19" s="48" customFormat="1" x14ac:dyDescent="0.25"/>
    <row r="20" s="48" customFormat="1" x14ac:dyDescent="0.25"/>
    <row r="21" s="48" customFormat="1" x14ac:dyDescent="0.25"/>
    <row r="22" s="48" customFormat="1" x14ac:dyDescent="0.25"/>
    <row r="23" s="48" customFormat="1" x14ac:dyDescent="0.25"/>
    <row r="24" s="48" customFormat="1" x14ac:dyDescent="0.25"/>
    <row r="25" s="48" customFormat="1" x14ac:dyDescent="0.25"/>
    <row r="26" s="48" customFormat="1" x14ac:dyDescent="0.25"/>
    <row r="27" s="48" customFormat="1" x14ac:dyDescent="0.25"/>
    <row r="28" s="48" customFormat="1" x14ac:dyDescent="0.25"/>
    <row r="29" s="48" customFormat="1" x14ac:dyDescent="0.25"/>
    <row r="30" s="48" customFormat="1" x14ac:dyDescent="0.25"/>
    <row r="31" s="48" customFormat="1" x14ac:dyDescent="0.25"/>
    <row r="32" s="48" customFormat="1" x14ac:dyDescent="0.25"/>
    <row r="33" s="48" customFormat="1" x14ac:dyDescent="0.25"/>
    <row r="34" s="48" customFormat="1" x14ac:dyDescent="0.25"/>
    <row r="35" s="48" customFormat="1" x14ac:dyDescent="0.25"/>
    <row r="36" s="48" customFormat="1" x14ac:dyDescent="0.25"/>
    <row r="37" s="48" customFormat="1" x14ac:dyDescent="0.25"/>
    <row r="38" s="48" customFormat="1" x14ac:dyDescent="0.25"/>
    <row r="39" s="48" customFormat="1" x14ac:dyDescent="0.25"/>
    <row r="40" s="48" customFormat="1" x14ac:dyDescent="0.25"/>
    <row r="41" s="48" customFormat="1" x14ac:dyDescent="0.25"/>
    <row r="42" s="48" customFormat="1" x14ac:dyDescent="0.25"/>
    <row r="43" s="48" customFormat="1" x14ac:dyDescent="0.25"/>
    <row r="44" s="48" customFormat="1" x14ac:dyDescent="0.25"/>
    <row r="45" s="48" customFormat="1" x14ac:dyDescent="0.25"/>
    <row r="46" s="48" customFormat="1" x14ac:dyDescent="0.25"/>
    <row r="47" s="48" customFormat="1" x14ac:dyDescent="0.25"/>
    <row r="48" s="48" customFormat="1" x14ac:dyDescent="0.25"/>
  </sheetData>
  <mergeCells count="1">
    <mergeCell ref="E16:F16"/>
  </mergeCells>
  <conditionalFormatting sqref="H2:H13 H15">
    <cfRule type="colorScale" priority="60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I2:I13 I15">
    <cfRule type="colorScale" priority="25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O2:O13 O15">
    <cfRule type="colorScale" priority="22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P2:P13 P15">
    <cfRule type="colorScale" priority="21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V2:V13 V15">
    <cfRule type="colorScale" priority="20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W2:W13 W15">
    <cfRule type="colorScale" priority="19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AC2:AC13 AC15">
    <cfRule type="colorScale" priority="18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AD2:AD13 AD15">
    <cfRule type="colorScale" priority="17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AJ2:AJ13 AJ15">
    <cfRule type="colorScale" priority="16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AK2:AK13 AK15">
    <cfRule type="colorScale" priority="15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AQ2:AQ13 AQ15">
    <cfRule type="colorScale" priority="14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AR2:AR13 AR15">
    <cfRule type="colorScale" priority="13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AX2:AX13 AX15">
    <cfRule type="colorScale" priority="12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AY2:AY13 AY15">
    <cfRule type="colorScale" priority="11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BE2:BE13 BE15">
    <cfRule type="colorScale" priority="10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BF2:BF13 BF15">
    <cfRule type="colorScale" priority="9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BL2:BL13 BL15">
    <cfRule type="colorScale" priority="8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BM2:BM13 BM15">
    <cfRule type="colorScale" priority="7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BS2:BS13 BS15">
    <cfRule type="colorScale" priority="6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BT2:BT13 BT15">
    <cfRule type="colorScale" priority="5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BZ2:BZ13 BZ15">
    <cfRule type="colorScale" priority="4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CA2:CA13 CA15">
    <cfRule type="colorScale" priority="3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CG2:CG13 CG15">
    <cfRule type="colorScale" priority="2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conditionalFormatting sqref="CH2:CH13 CH15">
    <cfRule type="colorScale" priority="1">
      <colorScale>
        <cfvo type="num" val="-50"/>
        <cfvo type="num" val="0"/>
        <cfvo type="num" val="50"/>
        <color rgb="FFC00000"/>
        <color theme="9"/>
        <color rgb="FFC00000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64F8D-3B62-409E-9350-238F07AC5298}">
  <sheetPr codeName="Tabelle2">
    <tabColor theme="8" tint="-0.249977111117893"/>
  </sheetPr>
  <dimension ref="A1:AP56"/>
  <sheetViews>
    <sheetView zoomScaleNormal="100" workbookViewId="0">
      <pane ySplit="6" topLeftCell="A28" activePane="bottomLeft" state="frozen"/>
      <selection pane="bottomLeft" activeCell="B4" sqref="B4"/>
    </sheetView>
  </sheetViews>
  <sheetFormatPr baseColWidth="10" defaultRowHeight="15" x14ac:dyDescent="0.25"/>
  <cols>
    <col min="2" max="2" width="10.7109375" customWidth="1"/>
    <col min="3" max="3" width="8.85546875" customWidth="1"/>
    <col min="5" max="5" width="12.42578125" bestFit="1" customWidth="1"/>
    <col min="11" max="11" width="0" hidden="1" customWidth="1"/>
  </cols>
  <sheetData>
    <row r="1" spans="1:42" ht="15" customHeight="1" x14ac:dyDescent="0.25">
      <c r="A1" s="114" t="s">
        <v>68</v>
      </c>
      <c r="B1" s="114"/>
      <c r="C1" s="114"/>
      <c r="D1" s="115" t="str">
        <f>B4</f>
        <v>Januar</v>
      </c>
      <c r="E1" s="115"/>
      <c r="F1" s="115"/>
      <c r="G1" s="115"/>
      <c r="K1" t="s">
        <v>38</v>
      </c>
    </row>
    <row r="2" spans="1:42" ht="15" customHeight="1" x14ac:dyDescent="0.25">
      <c r="A2" s="114"/>
      <c r="B2" s="114"/>
      <c r="C2" s="114"/>
      <c r="D2" s="115"/>
      <c r="E2" s="115"/>
      <c r="F2" s="115"/>
      <c r="G2" s="115"/>
      <c r="K2" t="s">
        <v>54</v>
      </c>
    </row>
    <row r="3" spans="1:42" x14ac:dyDescent="0.25">
      <c r="A3" s="9"/>
      <c r="B3" s="9"/>
      <c r="C3" s="9"/>
      <c r="D3" s="9"/>
      <c r="E3" s="9"/>
      <c r="F3" s="9"/>
      <c r="G3" s="9"/>
      <c r="K3" t="s">
        <v>56</v>
      </c>
    </row>
    <row r="4" spans="1:42" x14ac:dyDescent="0.25">
      <c r="A4" s="9" t="s">
        <v>80</v>
      </c>
      <c r="B4" s="10" t="s">
        <v>38</v>
      </c>
      <c r="C4" s="9"/>
      <c r="D4" s="9" t="s">
        <v>79</v>
      </c>
      <c r="E4" s="10" t="s">
        <v>85</v>
      </c>
      <c r="F4" s="9"/>
      <c r="G4" s="9"/>
      <c r="K4" t="s">
        <v>65</v>
      </c>
    </row>
    <row r="5" spans="1:42" x14ac:dyDescent="0.25">
      <c r="A5" s="9"/>
      <c r="B5" s="9"/>
      <c r="C5" s="9"/>
      <c r="D5" s="9"/>
      <c r="E5" s="9"/>
      <c r="F5" s="9"/>
      <c r="G5" s="9"/>
      <c r="K5" t="s">
        <v>64</v>
      </c>
    </row>
    <row r="6" spans="1:42" x14ac:dyDescent="0.25">
      <c r="A6" s="69" t="s">
        <v>69</v>
      </c>
      <c r="B6" s="69" t="s">
        <v>70</v>
      </c>
      <c r="C6" s="69" t="s">
        <v>71</v>
      </c>
      <c r="D6" s="69" t="s">
        <v>72</v>
      </c>
      <c r="E6" s="69" t="s">
        <v>74</v>
      </c>
      <c r="F6" s="69" t="s">
        <v>73</v>
      </c>
      <c r="G6" s="9"/>
      <c r="K6" t="s">
        <v>63</v>
      </c>
    </row>
    <row r="7" spans="1:42" x14ac:dyDescent="0.25">
      <c r="A7" s="66" t="str">
        <f ca="1">IF(A6="","",IFERROR(INDEX(INDIRECT(B$4&amp;"!3:3"),_xlfn.AGGREGATE(15,6,COLUMN(C1:AG1)/(E$4=INDIRECT(B$4&amp;"!C19:AG59")),ROW()-6)),""))</f>
        <v/>
      </c>
      <c r="B7" s="70" t="str">
        <f ca="1">IF($A7="","",IF(SUM(INDEX((INDIRECT($B$4&amp;"!C49:AG59")=$E$4)
*(INDIRECT($B$4&amp;"!C3:AG3")=$A7),))=1,"Urlaub",IF(SUM(INDEX((INDIRECT($B$4&amp;"!C41:AG46")=$E$4)*(INDIRECT($B$4&amp;"!C3:AG3")=$A7),))=1,"Krankheit",INDEX(INDIRECT($B$4&amp;"!1:59"),
_xlfn.AGGREGATE(15,6,ROW(A$19:A$60)/($E$4=INDIRECT($B$4&amp;"!C19:AG59"))
/(INDIRECT($B$4&amp;"!C3:AG3")=$A7),COUNTIF($A$7:$A7,$A7))+COLUMN(A1),
_xlfn.AGGREGATE(15,6,COLUMN($C1:$AH1)/($E$4=INDIRECT($B$4&amp;"!C19:AG59")),ROW(A1)))/24)))</f>
        <v/>
      </c>
      <c r="C7" s="67" t="str">
        <f ca="1">IF($A7="","",IF(SUM(INDEX((INDIRECT($B$4&amp;"!C49:AG59")=$E$4)
*(INDIRECT($B$4&amp;"!C3:AG3")=$A7),))=1,"",IF(SUM(INDEX((INDIRECT($B$4&amp;"!C41:AG46")=$E$4)*(INDIRECT($B$4&amp;"!C3:AG3")=$A7),))=1,"",INDEX(INDIRECT($B$4&amp;"!1:59"),
_xlfn.AGGREGATE(15,6,ROW(B$19:B$60)/($E$4=INDIRECT($B$4&amp;"!C19:AG59"))
/(INDIRECT($B$4&amp;"!C3:AG3")=$A7),COUNTIF($A$7:$A7,$A7))+COLUMN(B1),
_xlfn.AGGREGATE(15,6,COLUMN($C1:$AH1)/($E$4=INDIRECT($B$4&amp;"!C19:AG59")),ROW(B1)))/24)))</f>
        <v/>
      </c>
      <c r="D7" s="76" t="str">
        <f t="shared" ref="D7:D47" ca="1" si="0">IF(OR(C7="",B7="",B7&gt;""),"",(C7-B7)*24)</f>
        <v/>
      </c>
      <c r="E7" s="75" t="str">
        <f t="shared" ref="E7:E47" ca="1" si="1">IF(D7="","",IF(D7&gt;F7,D7-F7,""))</f>
        <v/>
      </c>
      <c r="F7" s="76" t="str">
        <f ca="1">IF($A7="","",IF(SUM(INDEX((INDIRECT($B$4&amp;"!C49:AG59")=$E$4)
*(INDIRECT($B$4&amp;"!C3:AG3")=$A7),))=1,ROUND(VLOOKUP($E$4,Einstellungen!$F$2:$H$13,3,FALSE)/30.44,2),IF(SUM(INDEX((INDIRECT($B$4&amp;"!C41:AG46")=$E$4)*(INDIRECT($B$4&amp;"!C3:AG3")=$A7),))=1,INDEX(INDIRECT($B$4&amp;"!1:59"),_xlfn.AGGREGATE(15,6,ROW(C$19:C$60)/(E$4=INDIRECT($B$4&amp;"!C19:AG59"))/(INDIRECT($B$4&amp;"!C3:AG3")=$A7),COUNTIF($A$7:$A7,$A7))+COLUMN(A1),_xlfn.AGGREGATE(15,6,COLUMN($C1:$AH1)/($E$4=INDIRECT($B$4&amp;"!C19:AG59")),ROW(A1))),(INDEX(INDIRECT($B$4&amp;"!1:59"),
_xlfn.AGGREGATE(15,6,ROW(C$19:C$60)/($E$4=INDIRECT($B$4&amp;"!C19:AG59"))
/(INDIRECT($B$4&amp;"!C3:AG3")=$A7),COUNTIF($A$7:$A7,$A7))+COLUMN(C1),
_xlfn.AGGREGATE(15,6,COLUMN($C1:$AH1)/($E$4=INDIRECT($B$4&amp;"!C19:AG59")),ROW(C1)))))))</f>
        <v/>
      </c>
      <c r="G7" s="68"/>
      <c r="H7" s="65"/>
      <c r="I7" s="65"/>
      <c r="J7" s="65"/>
      <c r="K7" t="s">
        <v>62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x14ac:dyDescent="0.25">
      <c r="A8" s="66" t="str">
        <f t="shared" ref="A8:A47" ca="1" si="2">IF(A7="","",IFERROR(INDEX(INDIRECT(B$4&amp;"!3:3"),_xlfn.AGGREGATE(15,6,COLUMN(C2:AG2)/(E$4=INDIRECT(B$4&amp;"!C19:AG59")),ROW()-6)),""))</f>
        <v/>
      </c>
      <c r="B8" s="71" t="str">
        <f ca="1">IF($A8="","",IF(SUM(INDEX((INDIRECT($B$4&amp;"!C49:AG59")=$E$4)
*(INDIRECT($B$4&amp;"!C3:AG3")=$A8),))=1,"Urlaub",IF(SUM(INDEX((INDIRECT($B$4&amp;"!C41:AG46")=$E$4)*(INDIRECT($B$4&amp;"!C3:AG3")=$A8),))=1,"Krankheit",INDEX(INDIRECT($B$4&amp;"!1:59"),
_xlfn.AGGREGATE(15,6,ROW(A$19:A$60)/($E$4=INDIRECT($B$4&amp;"!C19:AG59"))
/(INDIRECT($B$4&amp;"!C3:AG3")=$A8),COUNTIF($A$7:$A8,$A8))+COLUMN(A2),
_xlfn.AGGREGATE(15,6,COLUMN($C2:$AH2)/($E$4=INDIRECT($B$4&amp;"!C19:AG59")),ROW(A2)))/24)))</f>
        <v/>
      </c>
      <c r="C8" s="67" t="str">
        <f ca="1">IF($A8="","",IF(SUM(INDEX((INDIRECT($B$4&amp;"!C49:AG59")=$E$4)
*(INDIRECT($B$4&amp;"!C3:AG3")=$A8),))=1,"",IF(SUM(INDEX((INDIRECT($B$4&amp;"!C41:AG46")=$E$4)*(INDIRECT($B$4&amp;"!C3:AG3")=$A8),))=1,"",INDEX(INDIRECT($B$4&amp;"!1:59"),
_xlfn.AGGREGATE(15,6,ROW(B$19:B$60)/($E$4=INDIRECT($B$4&amp;"!C19:AG59"))
/(INDIRECT($B$4&amp;"!C3:AG3")=$A8),COUNTIF($A$7:$A8,$A8))+COLUMN(B2),
_xlfn.AGGREGATE(15,6,COLUMN($C2:$AH2)/($E$4=INDIRECT($B$4&amp;"!C19:AG59")),ROW(B2)))/24)))</f>
        <v/>
      </c>
      <c r="D8" s="76" t="str">
        <f t="shared" ca="1" si="0"/>
        <v/>
      </c>
      <c r="E8" s="75" t="str">
        <f t="shared" ca="1" si="1"/>
        <v/>
      </c>
      <c r="F8" s="76" t="str">
        <f ca="1">IF($A8="","",IF(SUM(INDEX((INDIRECT($B$4&amp;"!C49:AG59")=$E$4)
*(INDIRECT($B$4&amp;"!C3:AG3")=$A8),))=1,ROUND(VLOOKUP($E$4,Einstellungen!$F$2:$H$13,3,FALSE)/30.44,2),IF(SUM(INDEX((INDIRECT($B$4&amp;"!C41:AG46")=$E$4)*(INDIRECT($B$4&amp;"!C3:AG3")=$A8),))=1,INDEX(INDIRECT($B$4&amp;"!1:59"),_xlfn.AGGREGATE(15,6,ROW(C$19:C$60)/(E$4=INDIRECT($B$4&amp;"!C19:AG59"))/(INDIRECT($B$4&amp;"!C3:AG3")=$A8),COUNTIF($A$7:$A8,$A8))+COLUMN(A2),_xlfn.AGGREGATE(15,6,COLUMN($C2:$AH2)/($E$4=INDIRECT($B$4&amp;"!C19:AG59")),ROW(A2))),(INDEX(INDIRECT($B$4&amp;"!1:59"),
_xlfn.AGGREGATE(15,6,ROW(C$19:C$60)/($E$4=INDIRECT($B$4&amp;"!C19:AG59"))
/(INDIRECT($B$4&amp;"!C3:AG3")=$A8),COUNTIF($A$7:$A8,$A8))+COLUMN(C2),
_xlfn.AGGREGATE(15,6,COLUMN($C2:$AH2)/($E$4=INDIRECT($B$4&amp;"!C19:AG59")),ROW(C2)))))))</f>
        <v/>
      </c>
      <c r="G8" s="68"/>
      <c r="H8" s="65"/>
      <c r="I8" s="65"/>
      <c r="J8" s="65"/>
      <c r="K8" t="s">
        <v>61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x14ac:dyDescent="0.25">
      <c r="A9" s="66" t="str">
        <f t="shared" ca="1" si="2"/>
        <v/>
      </c>
      <c r="B9" s="71" t="str">
        <f ca="1">IF($A9="","",IF(SUM(INDEX((INDIRECT($B$4&amp;"!C49:AG59")=$E$4)
*(INDIRECT($B$4&amp;"!C3:AG3")=$A9),))=1,"Urlaub",IF(SUM(INDEX((INDIRECT($B$4&amp;"!C41:AG46")=$E$4)*(INDIRECT($B$4&amp;"!C3:AG3")=$A9),))=1,"Krankheit",INDEX(INDIRECT($B$4&amp;"!1:59"),
_xlfn.AGGREGATE(15,6,ROW(A$19:A$60)/($E$4=INDIRECT($B$4&amp;"!C19:AG59"))
/(INDIRECT($B$4&amp;"!C3:AG3")=$A9),COUNTIF($A$7:$A9,$A9))+COLUMN(A3),
_xlfn.AGGREGATE(15,6,COLUMN($C3:$AH3)/($E$4=INDIRECT($B$4&amp;"!C19:AG59")),ROW(A3)))/24)))</f>
        <v/>
      </c>
      <c r="C9" s="67" t="str">
        <f ca="1">IF($A9="","",IF(SUM(INDEX((INDIRECT($B$4&amp;"!C49:AG59")=$E$4)
*(INDIRECT($B$4&amp;"!C3:AG3")=$A9),))=1,"",IF(SUM(INDEX((INDIRECT($B$4&amp;"!C41:AG46")=$E$4)*(INDIRECT($B$4&amp;"!C3:AG3")=$A9),))=1,"",INDEX(INDIRECT($B$4&amp;"!1:59"),
_xlfn.AGGREGATE(15,6,ROW(B$19:B$60)/($E$4=INDIRECT($B$4&amp;"!C19:AG59"))
/(INDIRECT($B$4&amp;"!C3:AG3")=$A9),COUNTIF($A$7:$A9,$A9))+COLUMN(B3),
_xlfn.AGGREGATE(15,6,COLUMN($C3:$AH3)/($E$4=INDIRECT($B$4&amp;"!C19:AG59")),ROW(B3)))/24)))</f>
        <v/>
      </c>
      <c r="D9" s="76" t="str">
        <f t="shared" ca="1" si="0"/>
        <v/>
      </c>
      <c r="E9" s="75" t="str">
        <f t="shared" ca="1" si="1"/>
        <v/>
      </c>
      <c r="F9" s="76" t="str">
        <f ca="1">IF($A9="","",IF(SUM(INDEX((INDIRECT($B$4&amp;"!C49:AG59")=$E$4)
*(INDIRECT($B$4&amp;"!C3:AG3")=$A9),))=1,ROUND(VLOOKUP($E$4,Einstellungen!$F$2:$H$13,3,FALSE)/30.44,2),IF(SUM(INDEX((INDIRECT($B$4&amp;"!C41:AG46")=$E$4)*(INDIRECT($B$4&amp;"!C3:AG3")=$A9),))=1,INDEX(INDIRECT($B$4&amp;"!1:59"),_xlfn.AGGREGATE(15,6,ROW(C$19:C$60)/(E$4=INDIRECT($B$4&amp;"!C19:AG59"))/(INDIRECT($B$4&amp;"!C3:AG3")=$A9),COUNTIF($A$7:$A9,$A9))+COLUMN(A3),_xlfn.AGGREGATE(15,6,COLUMN($C3:$AH3)/($E$4=INDIRECT($B$4&amp;"!C19:AG59")),ROW(A3))),(INDEX(INDIRECT($B$4&amp;"!1:59"),
_xlfn.AGGREGATE(15,6,ROW(C$19:C$60)/($E$4=INDIRECT($B$4&amp;"!C19:AG59"))
/(INDIRECT($B$4&amp;"!C3:AG3")=$A9),COUNTIF($A$7:$A9,$A9))+COLUMN(C3),
_xlfn.AGGREGATE(15,6,COLUMN($C3:$AH3)/($E$4=INDIRECT($B$4&amp;"!C19:AG59")),ROW(C3)))))))</f>
        <v/>
      </c>
      <c r="G9" s="9"/>
      <c r="K9" t="s">
        <v>60</v>
      </c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x14ac:dyDescent="0.25">
      <c r="A10" s="66" t="str">
        <f t="shared" ca="1" si="2"/>
        <v/>
      </c>
      <c r="B10" s="71" t="str">
        <f ca="1">IF($A10="","",IF(SUM(INDEX((INDIRECT($B$4&amp;"!C49:AG59")=$E$4)
*(INDIRECT($B$4&amp;"!C3:AG3")=$A10),))=1,"Urlaub",IF(SUM(INDEX((INDIRECT($B$4&amp;"!C41:AG46")=$E$4)*(INDIRECT($B$4&amp;"!C3:AG3")=$A10),))=1,"Krankheit",INDEX(INDIRECT($B$4&amp;"!1:59"),
_xlfn.AGGREGATE(15,6,ROW(A$19:A$60)/($E$4=INDIRECT($B$4&amp;"!C19:AG59"))
/(INDIRECT($B$4&amp;"!C3:AG3")=$A10),COUNTIF($A$7:$A10,$A10))+COLUMN(A4),
_xlfn.AGGREGATE(15,6,COLUMN($C4:$AH4)/($E$4=INDIRECT($B$4&amp;"!C19:AG59")),ROW(A4)))/24)))</f>
        <v/>
      </c>
      <c r="C10" s="67" t="str">
        <f ca="1">IF($A10="","",IF(SUM(INDEX((INDIRECT($B$4&amp;"!C49:AG59")=$E$4)
*(INDIRECT($B$4&amp;"!C3:AG3")=$A10),))=1,"",IF(SUM(INDEX((INDIRECT($B$4&amp;"!C41:AG46")=$E$4)*(INDIRECT($B$4&amp;"!C3:AG3")=$A10),))=1,"",INDEX(INDIRECT($B$4&amp;"!1:59"),
_xlfn.AGGREGATE(15,6,ROW(B$19:B$60)/($E$4=INDIRECT($B$4&amp;"!C19:AG59"))
/(INDIRECT($B$4&amp;"!C3:AG3")=$A10),COUNTIF($A$7:$A10,$A10))+COLUMN(B4),
_xlfn.AGGREGATE(15,6,COLUMN($C4:$AH4)/($E$4=INDIRECT($B$4&amp;"!C19:AG59")),ROW(B4)))/24)))</f>
        <v/>
      </c>
      <c r="D10" s="76" t="str">
        <f t="shared" ca="1" si="0"/>
        <v/>
      </c>
      <c r="E10" s="75" t="str">
        <f t="shared" ca="1" si="1"/>
        <v/>
      </c>
      <c r="F10" s="76" t="str">
        <f ca="1">IF($A10="","",IF(SUM(INDEX((INDIRECT($B$4&amp;"!C49:AG59")=$E$4)
*(INDIRECT($B$4&amp;"!C3:AG3")=$A10),))=1,ROUND(VLOOKUP($E$4,Einstellungen!$F$2:$H$13,3,FALSE)/30.44,2),IF(SUM(INDEX((INDIRECT($B$4&amp;"!C41:AG46")=$E$4)*(INDIRECT($B$4&amp;"!C3:AG3")=$A10),))=1,INDEX(INDIRECT($B$4&amp;"!1:59"),_xlfn.AGGREGATE(15,6,ROW(C$19:C$60)/(E$4=INDIRECT($B$4&amp;"!C19:AG59"))/(INDIRECT($B$4&amp;"!C3:AG3")=$A10),COUNTIF($A$7:$A10,$A10))+COLUMN(A4),_xlfn.AGGREGATE(15,6,COLUMN($C4:$AH4)/($E$4=INDIRECT($B$4&amp;"!C19:AG59")),ROW(A4))),(INDEX(INDIRECT($B$4&amp;"!1:59"),
_xlfn.AGGREGATE(15,6,ROW(C$19:C$60)/($E$4=INDIRECT($B$4&amp;"!C19:AG59"))
/(INDIRECT($B$4&amp;"!C3:AG3")=$A10),COUNTIF($A$7:$A10,$A10))+COLUMN(C4),
_xlfn.AGGREGATE(15,6,COLUMN($C4:$AH4)/($E$4=INDIRECT($B$4&amp;"!C19:AG59")),ROW(C4)))))))</f>
        <v/>
      </c>
      <c r="G10" s="9"/>
      <c r="K10" t="s">
        <v>59</v>
      </c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x14ac:dyDescent="0.25">
      <c r="A11" s="66" t="str">
        <f t="shared" ca="1" si="2"/>
        <v/>
      </c>
      <c r="B11" s="71" t="str">
        <f ca="1">IF($A11="","",IF(SUM(INDEX((INDIRECT($B$4&amp;"!C49:AG59")=$E$4)
*(INDIRECT($B$4&amp;"!C3:AG3")=$A11),))=1,"Urlaub",IF(SUM(INDEX((INDIRECT($B$4&amp;"!C41:AG46")=$E$4)*(INDIRECT($B$4&amp;"!C3:AG3")=$A11),))=1,"Krankheit",INDEX(INDIRECT($B$4&amp;"!1:59"),
_xlfn.AGGREGATE(15,6,ROW(A$19:A$60)/($E$4=INDIRECT($B$4&amp;"!C19:AG59"))
/(INDIRECT($B$4&amp;"!C3:AG3")=$A11),COUNTIF($A$7:$A11,$A11))+COLUMN(A5),
_xlfn.AGGREGATE(15,6,COLUMN($C5:$AH5)/($E$4=INDIRECT($B$4&amp;"!C19:AG59")),ROW(A5)))/24)))</f>
        <v/>
      </c>
      <c r="C11" s="67" t="str">
        <f ca="1">IF($A11="","",IF(SUM(INDEX((INDIRECT($B$4&amp;"!C49:AG59")=$E$4)
*(INDIRECT($B$4&amp;"!C3:AG3")=$A11),))=1,"",IF(SUM(INDEX((INDIRECT($B$4&amp;"!C41:AG46")=$E$4)*(INDIRECT($B$4&amp;"!C3:AG3")=$A11),))=1,"",INDEX(INDIRECT($B$4&amp;"!1:59"),
_xlfn.AGGREGATE(15,6,ROW(B$19:B$60)/($E$4=INDIRECT($B$4&amp;"!C19:AG59"))
/(INDIRECT($B$4&amp;"!C3:AG3")=$A11),COUNTIF($A$7:$A11,$A11))+COLUMN(B5),
_xlfn.AGGREGATE(15,6,COLUMN($C5:$AH5)/($E$4=INDIRECT($B$4&amp;"!C19:AG59")),ROW(B5)))/24)))</f>
        <v/>
      </c>
      <c r="D11" s="76" t="str">
        <f t="shared" ca="1" si="0"/>
        <v/>
      </c>
      <c r="E11" s="75" t="str">
        <f t="shared" ca="1" si="1"/>
        <v/>
      </c>
      <c r="F11" s="76" t="str">
        <f ca="1">IF($A11="","",IF(SUM(INDEX((INDIRECT($B$4&amp;"!C49:AG59")=$E$4)
*(INDIRECT($B$4&amp;"!C3:AG3")=$A11),))=1,ROUND(VLOOKUP($E$4,Einstellungen!$F$2:$H$13,3,FALSE)/30.44,2),IF(SUM(INDEX((INDIRECT($B$4&amp;"!C41:AG46")=$E$4)*(INDIRECT($B$4&amp;"!C3:AG3")=$A11),))=1,INDEX(INDIRECT($B$4&amp;"!1:59"),_xlfn.AGGREGATE(15,6,ROW(C$19:C$60)/(E$4=INDIRECT($B$4&amp;"!C19:AG59"))/(INDIRECT($B$4&amp;"!C3:AG3")=$A11),COUNTIF($A$7:$A11,$A11))+COLUMN(A5),_xlfn.AGGREGATE(15,6,COLUMN($C5:$AH5)/($E$4=INDIRECT($B$4&amp;"!C19:AG59")),ROW(A5))),(INDEX(INDIRECT($B$4&amp;"!1:59"),
_xlfn.AGGREGATE(15,6,ROW(C$19:C$60)/($E$4=INDIRECT($B$4&amp;"!C19:AG59"))
/(INDIRECT($B$4&amp;"!C3:AG3")=$A11),COUNTIF($A$7:$A11,$A11))+COLUMN(C5),
_xlfn.AGGREGATE(15,6,COLUMN($C5:$AH5)/($E$4=INDIRECT($B$4&amp;"!C19:AG59")),ROW(C5)))))))</f>
        <v/>
      </c>
      <c r="G11" s="9"/>
      <c r="K11" t="s">
        <v>58</v>
      </c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x14ac:dyDescent="0.25">
      <c r="A12" s="66" t="str">
        <f t="shared" ca="1" si="2"/>
        <v/>
      </c>
      <c r="B12" s="71" t="str">
        <f ca="1">IF($A12="","",IF(SUM(INDEX((INDIRECT($B$4&amp;"!C49:AG59")=$E$4)
*(INDIRECT($B$4&amp;"!C3:AG3")=$A12),))=1,"Urlaub",IF(SUM(INDEX((INDIRECT($B$4&amp;"!C41:AG46")=$E$4)*(INDIRECT($B$4&amp;"!C3:AG3")=$A12),))=1,"Krankheit",INDEX(INDIRECT($B$4&amp;"!1:59"),
_xlfn.AGGREGATE(15,6,ROW(A$19:A$60)/($E$4=INDIRECT($B$4&amp;"!C19:AG59"))
/(INDIRECT($B$4&amp;"!C3:AG3")=$A12),COUNTIF($A$7:$A12,$A12))+COLUMN(A6),
_xlfn.AGGREGATE(15,6,COLUMN($C6:$AH6)/($E$4=INDIRECT($B$4&amp;"!C19:AG59")),ROW(A6)))/24)))</f>
        <v/>
      </c>
      <c r="C12" s="67" t="str">
        <f ca="1">IF($A12="","",IF(SUM(INDEX((INDIRECT($B$4&amp;"!C49:AG59")=$E$4)
*(INDIRECT($B$4&amp;"!C3:AG3")=$A12),))=1,"",IF(SUM(INDEX((INDIRECT($B$4&amp;"!C41:AG46")=$E$4)*(INDIRECT($B$4&amp;"!C3:AG3")=$A12),))=1,"",INDEX(INDIRECT($B$4&amp;"!1:59"),
_xlfn.AGGREGATE(15,6,ROW(B$19:B$60)/($E$4=INDIRECT($B$4&amp;"!C19:AG59"))
/(INDIRECT($B$4&amp;"!C3:AG3")=$A12),COUNTIF($A$7:$A12,$A12))+COLUMN(B6),
_xlfn.AGGREGATE(15,6,COLUMN($C6:$AH6)/($E$4=INDIRECT($B$4&amp;"!C19:AG59")),ROW(B6)))/24)))</f>
        <v/>
      </c>
      <c r="D12" s="76" t="str">
        <f t="shared" ca="1" si="0"/>
        <v/>
      </c>
      <c r="E12" s="75" t="str">
        <f t="shared" ca="1" si="1"/>
        <v/>
      </c>
      <c r="F12" s="76" t="str">
        <f ca="1">IF($A12="","",IF(SUM(INDEX((INDIRECT($B$4&amp;"!C49:AG59")=$E$4)
*(INDIRECT($B$4&amp;"!C3:AG3")=$A12),))=1,ROUND(VLOOKUP($E$4,Einstellungen!$F$2:$H$13,3,FALSE)/30.44,2),IF(SUM(INDEX((INDIRECT($B$4&amp;"!C41:AG46")=$E$4)*(INDIRECT($B$4&amp;"!C3:AG3")=$A12),))=1,INDEX(INDIRECT($B$4&amp;"!1:59"),_xlfn.AGGREGATE(15,6,ROW(C$19:C$60)/(E$4=INDIRECT($B$4&amp;"!C19:AG59"))/(INDIRECT($B$4&amp;"!C3:AG3")=$A12),COUNTIF($A$7:$A12,$A12))+COLUMN(A6),_xlfn.AGGREGATE(15,6,COLUMN($C6:$AH6)/($E$4=INDIRECT($B$4&amp;"!C19:AG59")),ROW(A6))),(INDEX(INDIRECT($B$4&amp;"!1:59"),
_xlfn.AGGREGATE(15,6,ROW(C$19:C$60)/($E$4=INDIRECT($B$4&amp;"!C19:AG59"))
/(INDIRECT($B$4&amp;"!C3:AG3")=$A12),COUNTIF($A$7:$A12,$A12))+COLUMN(C6),
_xlfn.AGGREGATE(15,6,COLUMN($C6:$AH6)/($E$4=INDIRECT($B$4&amp;"!C19:AG59")),ROW(C6)))))))</f>
        <v/>
      </c>
      <c r="G12" s="9"/>
      <c r="K12" t="s">
        <v>57</v>
      </c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x14ac:dyDescent="0.25">
      <c r="A13" s="66" t="str">
        <f t="shared" ca="1" si="2"/>
        <v/>
      </c>
      <c r="B13" s="71" t="str">
        <f ca="1">IF($A13="","",IF(SUM(INDEX((INDIRECT($B$4&amp;"!C49:AG59")=$E$4)
*(INDIRECT($B$4&amp;"!C3:AG3")=$A13),))=1,"Urlaub",IF(SUM(INDEX((INDIRECT($B$4&amp;"!C41:AG46")=$E$4)*(INDIRECT($B$4&amp;"!C3:AG3")=$A13),))=1,"Krankheit",INDEX(INDIRECT($B$4&amp;"!1:59"),
_xlfn.AGGREGATE(15,6,ROW(A$19:A$60)/($E$4=INDIRECT($B$4&amp;"!C19:AG59"))
/(INDIRECT($B$4&amp;"!C3:AG3")=$A13),COUNTIF($A$7:$A13,$A13))+COLUMN(A7),
_xlfn.AGGREGATE(15,6,COLUMN($C7:$AH7)/($E$4=INDIRECT($B$4&amp;"!C19:AG59")),ROW(A7)))/24)))</f>
        <v/>
      </c>
      <c r="C13" s="67" t="str">
        <f ca="1">IF($A13="","",IF(SUM(INDEX((INDIRECT($B$4&amp;"!C49:AG59")=$E$4)
*(INDIRECT($B$4&amp;"!C3:AG3")=$A13),))=1,"",IF(SUM(INDEX((INDIRECT($B$4&amp;"!C41:AG46")=$E$4)*(INDIRECT($B$4&amp;"!C3:AG3")=$A13),))=1,"",INDEX(INDIRECT($B$4&amp;"!1:59"),
_xlfn.AGGREGATE(15,6,ROW(B$19:B$60)/($E$4=INDIRECT($B$4&amp;"!C19:AG59"))
/(INDIRECT($B$4&amp;"!C3:AG3")=$A13),COUNTIF($A$7:$A13,$A13))+COLUMN(B7),
_xlfn.AGGREGATE(15,6,COLUMN($C7:$AH7)/($E$4=INDIRECT($B$4&amp;"!C19:AG59")),ROW(B7)))/24)))</f>
        <v/>
      </c>
      <c r="D13" s="76" t="str">
        <f t="shared" ca="1" si="0"/>
        <v/>
      </c>
      <c r="E13" s="75" t="str">
        <f t="shared" ca="1" si="1"/>
        <v/>
      </c>
      <c r="F13" s="76" t="str">
        <f ca="1">IF($A13="","",IF(SUM(INDEX((INDIRECT($B$4&amp;"!C49:AG59")=$E$4)
*(INDIRECT($B$4&amp;"!C3:AG3")=$A13),))=1,ROUND(VLOOKUP($E$4,Einstellungen!$F$2:$H$13,3,FALSE)/30.44,2),IF(SUM(INDEX((INDIRECT($B$4&amp;"!C41:AG46")=$E$4)*(INDIRECT($B$4&amp;"!C3:AG3")=$A13),))=1,INDEX(INDIRECT($B$4&amp;"!1:59"),_xlfn.AGGREGATE(15,6,ROW(C$19:C$60)/(E$4=INDIRECT($B$4&amp;"!C19:AG59"))/(INDIRECT($B$4&amp;"!C3:AG3")=$A13),COUNTIF($A$7:$A13,$A13))+COLUMN(A7),_xlfn.AGGREGATE(15,6,COLUMN($C7:$AH7)/($E$4=INDIRECT($B$4&amp;"!C19:AG59")),ROW(A7))),(INDEX(INDIRECT($B$4&amp;"!1:59"),
_xlfn.AGGREGATE(15,6,ROW(C$19:C$60)/($E$4=INDIRECT($B$4&amp;"!C19:AG59"))
/(INDIRECT($B$4&amp;"!C3:AG3")=$A13),COUNTIF($A$7:$A13,$A13))+COLUMN(C7),
_xlfn.AGGREGATE(15,6,COLUMN($C7:$AH7)/($E$4=INDIRECT($B$4&amp;"!C19:AG59")),ROW(C7)))))))</f>
        <v/>
      </c>
      <c r="G13" s="9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x14ac:dyDescent="0.25">
      <c r="A14" s="66" t="str">
        <f t="shared" ca="1" si="2"/>
        <v/>
      </c>
      <c r="B14" s="71" t="str">
        <f ca="1">IF($A14="","",IF(SUM(INDEX((INDIRECT($B$4&amp;"!C49:AG59")=$E$4)
*(INDIRECT($B$4&amp;"!C3:AG3")=$A14),))=1,"Urlaub",IF(SUM(INDEX((INDIRECT($B$4&amp;"!C41:AG46")=$E$4)*(INDIRECT($B$4&amp;"!C3:AG3")=$A14),))=1,"Krankheit",INDEX(INDIRECT($B$4&amp;"!1:59"),
_xlfn.AGGREGATE(15,6,ROW(A$19:A$60)/($E$4=INDIRECT($B$4&amp;"!C19:AG59"))
/(INDIRECT($B$4&amp;"!C3:AG3")=$A14),COUNTIF($A$7:$A14,$A14))+COLUMN(A8),
_xlfn.AGGREGATE(15,6,COLUMN($C8:$AH8)/($E$4=INDIRECT($B$4&amp;"!C19:AG59")),ROW(A8)))/24)))</f>
        <v/>
      </c>
      <c r="C14" s="67" t="str">
        <f ca="1">IF($A14="","",IF(SUM(INDEX((INDIRECT($B$4&amp;"!C49:AG59")=$E$4)
*(INDIRECT($B$4&amp;"!C3:AG3")=$A14),))=1,"",IF(SUM(INDEX((INDIRECT($B$4&amp;"!C41:AG46")=$E$4)*(INDIRECT($B$4&amp;"!C3:AG3")=$A14),))=1,"",INDEX(INDIRECT($B$4&amp;"!1:59"),
_xlfn.AGGREGATE(15,6,ROW(B$19:B$60)/($E$4=INDIRECT($B$4&amp;"!C19:AG59"))
/(INDIRECT($B$4&amp;"!C3:AG3")=$A14),COUNTIF($A$7:$A14,$A14))+COLUMN(B8),
_xlfn.AGGREGATE(15,6,COLUMN($C8:$AH8)/($E$4=INDIRECT($B$4&amp;"!C19:AG59")),ROW(B8)))/24)))</f>
        <v/>
      </c>
      <c r="D14" s="76" t="str">
        <f t="shared" ca="1" si="0"/>
        <v/>
      </c>
      <c r="E14" s="75" t="str">
        <f t="shared" ca="1" si="1"/>
        <v/>
      </c>
      <c r="F14" s="76" t="str">
        <f ca="1">IF($A14="","",IF(SUM(INDEX((INDIRECT($B$4&amp;"!C49:AG59")=$E$4)
*(INDIRECT($B$4&amp;"!C3:AG3")=$A14),))=1,ROUND(VLOOKUP($E$4,Einstellungen!$F$2:$H$13,3,FALSE)/30.44,2),IF(SUM(INDEX((INDIRECT($B$4&amp;"!C41:AG46")=$E$4)*(INDIRECT($B$4&amp;"!C3:AG3")=$A14),))=1,INDEX(INDIRECT($B$4&amp;"!1:59"),_xlfn.AGGREGATE(15,6,ROW(C$19:C$60)/(E$4=INDIRECT($B$4&amp;"!C19:AG59"))/(INDIRECT($B$4&amp;"!C3:AG3")=$A14),COUNTIF($A$7:$A14,$A14))+COLUMN(A8),_xlfn.AGGREGATE(15,6,COLUMN($C8:$AH8)/($E$4=INDIRECT($B$4&amp;"!C19:AG59")),ROW(A8))),(INDEX(INDIRECT($B$4&amp;"!1:59"),
_xlfn.AGGREGATE(15,6,ROW(C$19:C$60)/($E$4=INDIRECT($B$4&amp;"!C19:AG59"))
/(INDIRECT($B$4&amp;"!C3:AG3")=$A14),COUNTIF($A$7:$A14,$A14))+COLUMN(C8),
_xlfn.AGGREGATE(15,6,COLUMN($C8:$AH8)/($E$4=INDIRECT($B$4&amp;"!C19:AG59")),ROW(C8)))))))</f>
        <v/>
      </c>
      <c r="G14" s="9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x14ac:dyDescent="0.25">
      <c r="A15" s="66" t="str">
        <f t="shared" ca="1" si="2"/>
        <v/>
      </c>
      <c r="B15" s="71" t="str">
        <f ca="1">IF($A15="","",IF(SUM(INDEX((INDIRECT($B$4&amp;"!C49:AG59")=$E$4)
*(INDIRECT($B$4&amp;"!C3:AG3")=$A15),))=1,"Urlaub",IF(SUM(INDEX((INDIRECT($B$4&amp;"!C41:AG46")=$E$4)*(INDIRECT($B$4&amp;"!C3:AG3")=$A15),))=1,"Krankheit",INDEX(INDIRECT($B$4&amp;"!1:59"),
_xlfn.AGGREGATE(15,6,ROW(A$19:A$60)/($E$4=INDIRECT($B$4&amp;"!C19:AG59"))
/(INDIRECT($B$4&amp;"!C3:AG3")=$A15),COUNTIF($A$7:$A15,$A15))+COLUMN(A9),
_xlfn.AGGREGATE(15,6,COLUMN($C9:$AH9)/($E$4=INDIRECT($B$4&amp;"!C19:AG59")),ROW(A9)))/24)))</f>
        <v/>
      </c>
      <c r="C15" s="67" t="str">
        <f ca="1">IF($A15="","",IF(SUM(INDEX((INDIRECT($B$4&amp;"!C49:AG59")=$E$4)
*(INDIRECT($B$4&amp;"!C3:AG3")=$A15),))=1,"",IF(SUM(INDEX((INDIRECT($B$4&amp;"!C41:AG46")=$E$4)*(INDIRECT($B$4&amp;"!C3:AG3")=$A15),))=1,"",INDEX(INDIRECT($B$4&amp;"!1:59"),
_xlfn.AGGREGATE(15,6,ROW(B$19:B$60)/($E$4=INDIRECT($B$4&amp;"!C19:AG59"))
/(INDIRECT($B$4&amp;"!C3:AG3")=$A15),COUNTIF($A$7:$A15,$A15))+COLUMN(B9),
_xlfn.AGGREGATE(15,6,COLUMN($C9:$AH9)/($E$4=INDIRECT($B$4&amp;"!C19:AG59")),ROW(B9)))/24)))</f>
        <v/>
      </c>
      <c r="D15" s="76" t="str">
        <f t="shared" ca="1" si="0"/>
        <v/>
      </c>
      <c r="E15" s="75" t="str">
        <f t="shared" ca="1" si="1"/>
        <v/>
      </c>
      <c r="F15" s="76" t="str">
        <f ca="1">IF($A15="","",IF(SUM(INDEX((INDIRECT($B$4&amp;"!C49:AG59")=$E$4)
*(INDIRECT($B$4&amp;"!C3:AG3")=$A15),))=1,ROUND(VLOOKUP($E$4,Einstellungen!$F$2:$H$13,3,FALSE)/30.44,2),IF(SUM(INDEX((INDIRECT($B$4&amp;"!C41:AG46")=$E$4)*(INDIRECT($B$4&amp;"!C3:AG3")=$A15),))=1,INDEX(INDIRECT($B$4&amp;"!1:59"),_xlfn.AGGREGATE(15,6,ROW(C$19:C$60)/(E$4=INDIRECT($B$4&amp;"!C19:AG59"))/(INDIRECT($B$4&amp;"!C3:AG3")=$A15),COUNTIF($A$7:$A15,$A15))+COLUMN(A9),_xlfn.AGGREGATE(15,6,COLUMN($C9:$AH9)/($E$4=INDIRECT($B$4&amp;"!C19:AG59")),ROW(A9))),(INDEX(INDIRECT($B$4&amp;"!1:59"),
_xlfn.AGGREGATE(15,6,ROW(C$19:C$60)/($E$4=INDIRECT($B$4&amp;"!C19:AG59"))
/(INDIRECT($B$4&amp;"!C3:AG3")=$A15),COUNTIF($A$7:$A15,$A15))+COLUMN(C9),
_xlfn.AGGREGATE(15,6,COLUMN($C9:$AH9)/($E$4=INDIRECT($B$4&amp;"!C19:AG59")),ROW(C9)))))))</f>
        <v/>
      </c>
      <c r="G15" s="9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x14ac:dyDescent="0.25">
      <c r="A16" s="66" t="str">
        <f t="shared" ca="1" si="2"/>
        <v/>
      </c>
      <c r="B16" s="71" t="str">
        <f ca="1">IF($A16="","",IF(SUM(INDEX((INDIRECT($B$4&amp;"!C49:AG59")=$E$4)
*(INDIRECT($B$4&amp;"!C3:AG3")=$A16),))=1,"Urlaub",IF(SUM(INDEX((INDIRECT($B$4&amp;"!C41:AG46")=$E$4)*(INDIRECT($B$4&amp;"!C3:AG3")=$A16),))=1,"Krankheit",INDEX(INDIRECT($B$4&amp;"!1:59"),
_xlfn.AGGREGATE(15,6,ROW(A$19:A$60)/($E$4=INDIRECT($B$4&amp;"!C19:AG59"))
/(INDIRECT($B$4&amp;"!C3:AG3")=$A16),COUNTIF($A$7:$A16,$A16))+COLUMN(A10),
_xlfn.AGGREGATE(15,6,COLUMN($C10:$AH10)/($E$4=INDIRECT($B$4&amp;"!C19:AG59")),ROW(A10)))/24)))</f>
        <v/>
      </c>
      <c r="C16" s="67" t="str">
        <f ca="1">IF($A16="","",IF(SUM(INDEX((INDIRECT($B$4&amp;"!C49:AG59")=$E$4)
*(INDIRECT($B$4&amp;"!C3:AG3")=$A16),))=1,"",IF(SUM(INDEX((INDIRECT($B$4&amp;"!C41:AG46")=$E$4)*(INDIRECT($B$4&amp;"!C3:AG3")=$A16),))=1,"",INDEX(INDIRECT($B$4&amp;"!1:59"),
_xlfn.AGGREGATE(15,6,ROW(B$19:B$60)/($E$4=INDIRECT($B$4&amp;"!C19:AG59"))
/(INDIRECT($B$4&amp;"!C3:AG3")=$A16),COUNTIF($A$7:$A16,$A16))+COLUMN(B10),
_xlfn.AGGREGATE(15,6,COLUMN($C10:$AH10)/($E$4=INDIRECT($B$4&amp;"!C19:AG59")),ROW(B10)))/24)))</f>
        <v/>
      </c>
      <c r="D16" s="76" t="str">
        <f t="shared" ca="1" si="0"/>
        <v/>
      </c>
      <c r="E16" s="75" t="str">
        <f t="shared" ca="1" si="1"/>
        <v/>
      </c>
      <c r="F16" s="76" t="str">
        <f ca="1">IF($A16="","",IF(SUM(INDEX((INDIRECT($B$4&amp;"!C49:AG59")=$E$4)
*(INDIRECT($B$4&amp;"!C3:AG3")=$A16),))=1,ROUND(VLOOKUP($E$4,Einstellungen!$F$2:$H$13,3,FALSE)/30.44,2),IF(SUM(INDEX((INDIRECT($B$4&amp;"!C41:AG46")=$E$4)*(INDIRECT($B$4&amp;"!C3:AG3")=$A16),))=1,INDEX(INDIRECT($B$4&amp;"!1:59"),_xlfn.AGGREGATE(15,6,ROW(C$19:C$60)/(E$4=INDIRECT($B$4&amp;"!C19:AG59"))/(INDIRECT($B$4&amp;"!C3:AG3")=$A16),COUNTIF($A$7:$A16,$A16))+COLUMN(A10),_xlfn.AGGREGATE(15,6,COLUMN($C10:$AH10)/($E$4=INDIRECT($B$4&amp;"!C19:AG59")),ROW(A10))),(INDEX(INDIRECT($B$4&amp;"!1:59"),
_xlfn.AGGREGATE(15,6,ROW(C$19:C$60)/($E$4=INDIRECT($B$4&amp;"!C19:AG59"))
/(INDIRECT($B$4&amp;"!C3:AG3")=$A16),COUNTIF($A$7:$A16,$A16))+COLUMN(C10),
_xlfn.AGGREGATE(15,6,COLUMN($C10:$AH10)/($E$4=INDIRECT($B$4&amp;"!C19:AG59")),ROW(C10)))))))</f>
        <v/>
      </c>
      <c r="G16" s="9"/>
    </row>
    <row r="17" spans="1:7" x14ac:dyDescent="0.25">
      <c r="A17" s="66" t="str">
        <f t="shared" ca="1" si="2"/>
        <v/>
      </c>
      <c r="B17" s="71" t="str">
        <f ca="1">IF($A17="","",IF(SUM(INDEX((INDIRECT($B$4&amp;"!C49:AG59")=$E$4)
*(INDIRECT($B$4&amp;"!C3:AG3")=$A17),))=1,"Urlaub",IF(SUM(INDEX((INDIRECT($B$4&amp;"!C41:AG46")=$E$4)*(INDIRECT($B$4&amp;"!C3:AG3")=$A17),))=1,"Krankheit",INDEX(INDIRECT($B$4&amp;"!1:59"),
_xlfn.AGGREGATE(15,6,ROW(A$19:A$60)/($E$4=INDIRECT($B$4&amp;"!C19:AG59"))
/(INDIRECT($B$4&amp;"!C3:AG3")=$A17),COUNTIF($A$7:$A17,$A17))+COLUMN(A11),
_xlfn.AGGREGATE(15,6,COLUMN($C11:$AH11)/($E$4=INDIRECT($B$4&amp;"!C19:AG59")),ROW(A11)))/24)))</f>
        <v/>
      </c>
      <c r="C17" s="67" t="str">
        <f ca="1">IF($A17="","",IF(SUM(INDEX((INDIRECT($B$4&amp;"!C49:AG59")=$E$4)
*(INDIRECT($B$4&amp;"!C3:AG3")=$A17),))=1,"",IF(SUM(INDEX((INDIRECT($B$4&amp;"!C41:AG46")=$E$4)*(INDIRECT($B$4&amp;"!C3:AG3")=$A17),))=1,"",INDEX(INDIRECT($B$4&amp;"!1:59"),
_xlfn.AGGREGATE(15,6,ROW(B$19:B$60)/($E$4=INDIRECT($B$4&amp;"!C19:AG59"))
/(INDIRECT($B$4&amp;"!C3:AG3")=$A17),COUNTIF($A$7:$A17,$A17))+COLUMN(B11),
_xlfn.AGGREGATE(15,6,COLUMN($C11:$AH11)/($E$4=INDIRECT($B$4&amp;"!C19:AG59")),ROW(B11)))/24)))</f>
        <v/>
      </c>
      <c r="D17" s="76" t="str">
        <f t="shared" ca="1" si="0"/>
        <v/>
      </c>
      <c r="E17" s="75" t="str">
        <f t="shared" ca="1" si="1"/>
        <v/>
      </c>
      <c r="F17" s="76" t="str">
        <f ca="1">IF($A17="","",IF(SUM(INDEX((INDIRECT($B$4&amp;"!C49:AG59")=$E$4)
*(INDIRECT($B$4&amp;"!C3:AG3")=$A17),))=1,ROUND(VLOOKUP($E$4,Einstellungen!$F$2:$H$13,3,FALSE)/30.44,2),IF(SUM(INDEX((INDIRECT($B$4&amp;"!C41:AG46")=$E$4)*(INDIRECT($B$4&amp;"!C3:AG3")=$A17),))=1,INDEX(INDIRECT($B$4&amp;"!1:59"),_xlfn.AGGREGATE(15,6,ROW(C$19:C$60)/(E$4=INDIRECT($B$4&amp;"!C19:AG59"))/(INDIRECT($B$4&amp;"!C3:AG3")=$A17),COUNTIF($A$7:$A17,$A17))+COLUMN(A11),_xlfn.AGGREGATE(15,6,COLUMN($C11:$AH11)/($E$4=INDIRECT($B$4&amp;"!C19:AG59")),ROW(A11))),(INDEX(INDIRECT($B$4&amp;"!1:59"),
_xlfn.AGGREGATE(15,6,ROW(C$19:C$60)/($E$4=INDIRECT($B$4&amp;"!C19:AG59"))
/(INDIRECT($B$4&amp;"!C3:AG3")=$A17),COUNTIF($A$7:$A17,$A17))+COLUMN(C11),
_xlfn.AGGREGATE(15,6,COLUMN($C11:$AH11)/($E$4=INDIRECT($B$4&amp;"!C19:AG59")),ROW(C11)))))))</f>
        <v/>
      </c>
      <c r="G17" s="9"/>
    </row>
    <row r="18" spans="1:7" x14ac:dyDescent="0.25">
      <c r="A18" s="66" t="str">
        <f t="shared" ca="1" si="2"/>
        <v/>
      </c>
      <c r="B18" s="71" t="str">
        <f ca="1">IF($A18="","",IF(SUM(INDEX((INDIRECT($B$4&amp;"!C49:AG59")=$E$4)
*(INDIRECT($B$4&amp;"!C3:AG3")=$A18),))=1,"Urlaub",IF(SUM(INDEX((INDIRECT($B$4&amp;"!C41:AG46")=$E$4)*(INDIRECT($B$4&amp;"!C3:AG3")=$A18),))=1,"Krankheit",INDEX(INDIRECT($B$4&amp;"!1:59"),
_xlfn.AGGREGATE(15,6,ROW(A$19:A$60)/($E$4=INDIRECT($B$4&amp;"!C19:AG59"))
/(INDIRECT($B$4&amp;"!C3:AG3")=$A18),COUNTIF($A$7:$A18,$A18))+COLUMN(A12),
_xlfn.AGGREGATE(15,6,COLUMN($C12:$AH12)/($E$4=INDIRECT($B$4&amp;"!C19:AG59")),ROW(A12)))/24)))</f>
        <v/>
      </c>
      <c r="C18" s="67" t="str">
        <f ca="1">IF($A18="","",IF(SUM(INDEX((INDIRECT($B$4&amp;"!C49:AG59")=$E$4)
*(INDIRECT($B$4&amp;"!C3:AG3")=$A18),))=1,"",IF(SUM(INDEX((INDIRECT($B$4&amp;"!C41:AG46")=$E$4)*(INDIRECT($B$4&amp;"!C3:AG3")=$A18),))=1,"",INDEX(INDIRECT($B$4&amp;"!1:59"),
_xlfn.AGGREGATE(15,6,ROW(B$19:B$60)/($E$4=INDIRECT($B$4&amp;"!C19:AG59"))
/(INDIRECT($B$4&amp;"!C3:AG3")=$A18),COUNTIF($A$7:$A18,$A18))+COLUMN(B12),
_xlfn.AGGREGATE(15,6,COLUMN($C12:$AH12)/($E$4=INDIRECT($B$4&amp;"!C19:AG59")),ROW(B12)))/24)))</f>
        <v/>
      </c>
      <c r="D18" s="76" t="str">
        <f t="shared" ca="1" si="0"/>
        <v/>
      </c>
      <c r="E18" s="75" t="str">
        <f t="shared" ca="1" si="1"/>
        <v/>
      </c>
      <c r="F18" s="76" t="str">
        <f ca="1">IF($A18="","",IF(SUM(INDEX((INDIRECT($B$4&amp;"!C49:AG59")=$E$4)
*(INDIRECT($B$4&amp;"!C3:AG3")=$A18),))=1,ROUND(VLOOKUP($E$4,Einstellungen!$F$2:$H$13,3,FALSE)/30.44,2),IF(SUM(INDEX((INDIRECT($B$4&amp;"!C41:AG46")=$E$4)*(INDIRECT($B$4&amp;"!C3:AG3")=$A18),))=1,INDEX(INDIRECT($B$4&amp;"!1:59"),_xlfn.AGGREGATE(15,6,ROW(C$19:C$60)/(E$4=INDIRECT($B$4&amp;"!C19:AG59"))/(INDIRECT($B$4&amp;"!C3:AG3")=$A18),COUNTIF($A$7:$A18,$A18))+COLUMN(A12),_xlfn.AGGREGATE(15,6,COLUMN($C12:$AH12)/($E$4=INDIRECT($B$4&amp;"!C19:AG59")),ROW(A12))),(INDEX(INDIRECT($B$4&amp;"!1:59"),
_xlfn.AGGREGATE(15,6,ROW(C$19:C$60)/($E$4=INDIRECT($B$4&amp;"!C19:AG59"))
/(INDIRECT($B$4&amp;"!C3:AG3")=$A18),COUNTIF($A$7:$A18,$A18))+COLUMN(C12),
_xlfn.AGGREGATE(15,6,COLUMN($C12:$AH12)/($E$4=INDIRECT($B$4&amp;"!C19:AG59")),ROW(C12)))))))</f>
        <v/>
      </c>
      <c r="G18" s="9"/>
    </row>
    <row r="19" spans="1:7" x14ac:dyDescent="0.25">
      <c r="A19" s="66" t="str">
        <f t="shared" ca="1" si="2"/>
        <v/>
      </c>
      <c r="B19" s="71" t="str">
        <f ca="1">IF($A19="","",IF(SUM(INDEX((INDIRECT($B$4&amp;"!C49:AG59")=$E$4)
*(INDIRECT($B$4&amp;"!C3:AG3")=$A19),))=1,"Urlaub",IF(SUM(INDEX((INDIRECT($B$4&amp;"!C41:AG46")=$E$4)*(INDIRECT($B$4&amp;"!C3:AG3")=$A19),))=1,"Krankheit",INDEX(INDIRECT($B$4&amp;"!1:59"),
_xlfn.AGGREGATE(15,6,ROW(A$19:A$60)/($E$4=INDIRECT($B$4&amp;"!C19:AG59"))
/(INDIRECT($B$4&amp;"!C3:AG3")=$A19),COUNTIF($A$7:$A19,$A19))+COLUMN(A13),
_xlfn.AGGREGATE(15,6,COLUMN($C13:$AH13)/($E$4=INDIRECT($B$4&amp;"!C19:AG59")),ROW(A13)))/24)))</f>
        <v/>
      </c>
      <c r="C19" s="67" t="str">
        <f ca="1">IF($A19="","",IF(SUM(INDEX((INDIRECT($B$4&amp;"!C49:AG59")=$E$4)
*(INDIRECT($B$4&amp;"!C3:AG3")=$A19),))=1,"",IF(SUM(INDEX((INDIRECT($B$4&amp;"!C41:AG46")=$E$4)*(INDIRECT($B$4&amp;"!C3:AG3")=$A19),))=1,"",INDEX(INDIRECT($B$4&amp;"!1:59"),
_xlfn.AGGREGATE(15,6,ROW(B$19:B$60)/($E$4=INDIRECT($B$4&amp;"!C19:AG59"))
/(INDIRECT($B$4&amp;"!C3:AG3")=$A19),COUNTIF($A$7:$A19,$A19))+COLUMN(B13),
_xlfn.AGGREGATE(15,6,COLUMN($C13:$AH13)/($E$4=INDIRECT($B$4&amp;"!C19:AG59")),ROW(B13)))/24)))</f>
        <v/>
      </c>
      <c r="D19" s="76" t="str">
        <f t="shared" ca="1" si="0"/>
        <v/>
      </c>
      <c r="E19" s="75" t="str">
        <f t="shared" ca="1" si="1"/>
        <v/>
      </c>
      <c r="F19" s="76" t="str">
        <f ca="1">IF($A19="","",IF(SUM(INDEX((INDIRECT($B$4&amp;"!C49:AG59")=$E$4)
*(INDIRECT($B$4&amp;"!C3:AG3")=$A19),))=1,ROUND(VLOOKUP($E$4,Einstellungen!$F$2:$H$13,3,FALSE)/30.44,2),IF(SUM(INDEX((INDIRECT($B$4&amp;"!C41:AG46")=$E$4)*(INDIRECT($B$4&amp;"!C3:AG3")=$A19),))=1,INDEX(INDIRECT($B$4&amp;"!1:59"),_xlfn.AGGREGATE(15,6,ROW(C$19:C$60)/(E$4=INDIRECT($B$4&amp;"!C19:AG59"))/(INDIRECT($B$4&amp;"!C3:AG3")=$A19),COUNTIF($A$7:$A19,$A19))+COLUMN(A13),_xlfn.AGGREGATE(15,6,COLUMN($C13:$AH13)/($E$4=INDIRECT($B$4&amp;"!C19:AG59")),ROW(A13))),(INDEX(INDIRECT($B$4&amp;"!1:59"),
_xlfn.AGGREGATE(15,6,ROW(C$19:C$60)/($E$4=INDIRECT($B$4&amp;"!C19:AG59"))
/(INDIRECT($B$4&amp;"!C3:AG3")=$A19),COUNTIF($A$7:$A19,$A19))+COLUMN(C13),
_xlfn.AGGREGATE(15,6,COLUMN($C13:$AH13)/($E$4=INDIRECT($B$4&amp;"!C19:AG59")),ROW(C13)))))))</f>
        <v/>
      </c>
      <c r="G19" s="9"/>
    </row>
    <row r="20" spans="1:7" x14ac:dyDescent="0.25">
      <c r="A20" s="66" t="str">
        <f t="shared" ca="1" si="2"/>
        <v/>
      </c>
      <c r="B20" s="71" t="str">
        <f ca="1">IF($A20="","",IF(SUM(INDEX((INDIRECT($B$4&amp;"!C49:AG59")=$E$4)
*(INDIRECT($B$4&amp;"!C3:AG3")=$A20),))=1,"Urlaub",IF(SUM(INDEX((INDIRECT($B$4&amp;"!C41:AG46")=$E$4)*(INDIRECT($B$4&amp;"!C3:AG3")=$A20),))=1,"Krankheit",INDEX(INDIRECT($B$4&amp;"!1:59"),
_xlfn.AGGREGATE(15,6,ROW(A$19:A$60)/($E$4=INDIRECT($B$4&amp;"!C19:AG59"))
/(INDIRECT($B$4&amp;"!C3:AG3")=$A20),COUNTIF($A$7:$A20,$A20))+COLUMN(A14),
_xlfn.AGGREGATE(15,6,COLUMN($C14:$AH14)/($E$4=INDIRECT($B$4&amp;"!C19:AG59")),ROW(A14)))/24)))</f>
        <v/>
      </c>
      <c r="C20" s="67" t="str">
        <f ca="1">IF($A20="","",IF(SUM(INDEX((INDIRECT($B$4&amp;"!C49:AG59")=$E$4)
*(INDIRECT($B$4&amp;"!C3:AG3")=$A20),))=1,"",IF(SUM(INDEX((INDIRECT($B$4&amp;"!C41:AG46")=$E$4)*(INDIRECT($B$4&amp;"!C3:AG3")=$A20),))=1,"",INDEX(INDIRECT($B$4&amp;"!1:59"),
_xlfn.AGGREGATE(15,6,ROW(B$19:B$60)/($E$4=INDIRECT($B$4&amp;"!C19:AG59"))
/(INDIRECT($B$4&amp;"!C3:AG3")=$A20),COUNTIF($A$7:$A20,$A20))+COLUMN(B14),
_xlfn.AGGREGATE(15,6,COLUMN($C14:$AH14)/($E$4=INDIRECT($B$4&amp;"!C19:AG59")),ROW(B14)))/24)))</f>
        <v/>
      </c>
      <c r="D20" s="76" t="str">
        <f t="shared" ca="1" si="0"/>
        <v/>
      </c>
      <c r="E20" s="75" t="str">
        <f t="shared" ca="1" si="1"/>
        <v/>
      </c>
      <c r="F20" s="76" t="str">
        <f ca="1">IF($A20="","",IF(SUM(INDEX((INDIRECT($B$4&amp;"!C49:AG59")=$E$4)
*(INDIRECT($B$4&amp;"!C3:AG3")=$A20),))=1,ROUND(VLOOKUP($E$4,Einstellungen!$F$2:$H$13,3,FALSE)/30.44,2),IF(SUM(INDEX((INDIRECT($B$4&amp;"!C41:AG46")=$E$4)*(INDIRECT($B$4&amp;"!C3:AG3")=$A20),))=1,INDEX(INDIRECT($B$4&amp;"!1:59"),_xlfn.AGGREGATE(15,6,ROW(C$19:C$60)/(E$4=INDIRECT($B$4&amp;"!C19:AG59"))/(INDIRECT($B$4&amp;"!C3:AG3")=$A20),COUNTIF($A$7:$A20,$A20))+COLUMN(A14),_xlfn.AGGREGATE(15,6,COLUMN($C14:$AH14)/($E$4=INDIRECT($B$4&amp;"!C19:AG59")),ROW(A14))),(INDEX(INDIRECT($B$4&amp;"!1:59"),
_xlfn.AGGREGATE(15,6,ROW(C$19:C$60)/($E$4=INDIRECT($B$4&amp;"!C19:AG59"))
/(INDIRECT($B$4&amp;"!C3:AG3")=$A20),COUNTIF($A$7:$A20,$A20))+COLUMN(C14),
_xlfn.AGGREGATE(15,6,COLUMN($C14:$AH14)/($E$4=INDIRECT($B$4&amp;"!C19:AG59")),ROW(C14)))))))</f>
        <v/>
      </c>
      <c r="G20" s="9"/>
    </row>
    <row r="21" spans="1:7" x14ac:dyDescent="0.25">
      <c r="A21" s="66" t="str">
        <f t="shared" ca="1" si="2"/>
        <v/>
      </c>
      <c r="B21" s="71" t="str">
        <f ca="1">IF($A21="","",IF(SUM(INDEX((INDIRECT($B$4&amp;"!C49:AG59")=$E$4)
*(INDIRECT($B$4&amp;"!C3:AG3")=$A21),))=1,"Urlaub",IF(SUM(INDEX((INDIRECT($B$4&amp;"!C41:AG46")=$E$4)*(INDIRECT($B$4&amp;"!C3:AG3")=$A21),))=1,"Krankheit",INDEX(INDIRECT($B$4&amp;"!1:59"),
_xlfn.AGGREGATE(15,6,ROW(A$19:A$60)/($E$4=INDIRECT($B$4&amp;"!C19:AG59"))
/(INDIRECT($B$4&amp;"!C3:AG3")=$A21),COUNTIF($A$7:$A21,$A21))+COLUMN(A15),
_xlfn.AGGREGATE(15,6,COLUMN($C15:$AH15)/($E$4=INDIRECT($B$4&amp;"!C19:AG59")),ROW(A15)))/24)))</f>
        <v/>
      </c>
      <c r="C21" s="67" t="str">
        <f ca="1">IF($A21="","",IF(SUM(INDEX((INDIRECT($B$4&amp;"!C49:AG59")=$E$4)
*(INDIRECT($B$4&amp;"!C3:AG3")=$A21),))=1,"",IF(SUM(INDEX((INDIRECT($B$4&amp;"!C41:AG46")=$E$4)*(INDIRECT($B$4&amp;"!C3:AG3")=$A21),))=1,"",INDEX(INDIRECT($B$4&amp;"!1:59"),
_xlfn.AGGREGATE(15,6,ROW(B$19:B$60)/($E$4=INDIRECT($B$4&amp;"!C19:AG59"))
/(INDIRECT($B$4&amp;"!C3:AG3")=$A21),COUNTIF($A$7:$A21,$A21))+COLUMN(B15),
_xlfn.AGGREGATE(15,6,COLUMN($C15:$AH15)/($E$4=INDIRECT($B$4&amp;"!C19:AG59")),ROW(B15)))/24)))</f>
        <v/>
      </c>
      <c r="D21" s="76" t="str">
        <f t="shared" ca="1" si="0"/>
        <v/>
      </c>
      <c r="E21" s="75" t="str">
        <f t="shared" ca="1" si="1"/>
        <v/>
      </c>
      <c r="F21" s="76" t="str">
        <f ca="1">IF($A21="","",IF(SUM(INDEX((INDIRECT($B$4&amp;"!C49:AG59")=$E$4)
*(INDIRECT($B$4&amp;"!C3:AG3")=$A21),))=1,ROUND(VLOOKUP($E$4,Einstellungen!$F$2:$H$13,3,FALSE)/30.44,2),IF(SUM(INDEX((INDIRECT($B$4&amp;"!C41:AG46")=$E$4)*(INDIRECT($B$4&amp;"!C3:AG3")=$A21),))=1,INDEX(INDIRECT($B$4&amp;"!1:59"),_xlfn.AGGREGATE(15,6,ROW(C$19:C$60)/(E$4=INDIRECT($B$4&amp;"!C19:AG59"))/(INDIRECT($B$4&amp;"!C3:AG3")=$A21),COUNTIF($A$7:$A21,$A21))+COLUMN(A15),_xlfn.AGGREGATE(15,6,COLUMN($C15:$AH15)/($E$4=INDIRECT($B$4&amp;"!C19:AG59")),ROW(A15))),(INDEX(INDIRECT($B$4&amp;"!1:59"),
_xlfn.AGGREGATE(15,6,ROW(C$19:C$60)/($E$4=INDIRECT($B$4&amp;"!C19:AG59"))
/(INDIRECT($B$4&amp;"!C3:AG3")=$A21),COUNTIF($A$7:$A21,$A21))+COLUMN(C15),
_xlfn.AGGREGATE(15,6,COLUMN($C15:$AH15)/($E$4=INDIRECT($B$4&amp;"!C19:AG59")),ROW(C15)))))))</f>
        <v/>
      </c>
      <c r="G21" s="9"/>
    </row>
    <row r="22" spans="1:7" x14ac:dyDescent="0.25">
      <c r="A22" s="66" t="str">
        <f t="shared" ca="1" si="2"/>
        <v/>
      </c>
      <c r="B22" s="71" t="str">
        <f ca="1">IF($A22="","",IF(SUM(INDEX((INDIRECT($B$4&amp;"!C49:AG59")=$E$4)
*(INDIRECT($B$4&amp;"!C3:AG3")=$A22),))=1,"Urlaub",IF(SUM(INDEX((INDIRECT($B$4&amp;"!C41:AG46")=$E$4)*(INDIRECT($B$4&amp;"!C3:AG3")=$A22),))=1,"Krankheit",INDEX(INDIRECT($B$4&amp;"!1:59"),
_xlfn.AGGREGATE(15,6,ROW(A$19:A$60)/($E$4=INDIRECT($B$4&amp;"!C19:AG59"))
/(INDIRECT($B$4&amp;"!C3:AG3")=$A22),COUNTIF($A$7:$A22,$A22))+COLUMN(A16),
_xlfn.AGGREGATE(15,6,COLUMN($C16:$AH16)/($E$4=INDIRECT($B$4&amp;"!C19:AG59")),ROW(A16)))/24)))</f>
        <v/>
      </c>
      <c r="C22" s="67" t="str">
        <f ca="1">IF($A22="","",IF(SUM(INDEX((INDIRECT($B$4&amp;"!C49:AG59")=$E$4)
*(INDIRECT($B$4&amp;"!C3:AG3")=$A22),))=1,"",IF(SUM(INDEX((INDIRECT($B$4&amp;"!C41:AG46")=$E$4)*(INDIRECT($B$4&amp;"!C3:AG3")=$A22),))=1,"",INDEX(INDIRECT($B$4&amp;"!1:59"),
_xlfn.AGGREGATE(15,6,ROW(B$19:B$60)/($E$4=INDIRECT($B$4&amp;"!C19:AG59"))
/(INDIRECT($B$4&amp;"!C3:AG3")=$A22),COUNTIF($A$7:$A22,$A22))+COLUMN(B16),
_xlfn.AGGREGATE(15,6,COLUMN($C16:$AH16)/($E$4=INDIRECT($B$4&amp;"!C19:AG59")),ROW(B16)))/24)))</f>
        <v/>
      </c>
      <c r="D22" s="76" t="str">
        <f t="shared" ca="1" si="0"/>
        <v/>
      </c>
      <c r="E22" s="75" t="str">
        <f t="shared" ca="1" si="1"/>
        <v/>
      </c>
      <c r="F22" s="76" t="str">
        <f ca="1">IF($A22="","",IF(SUM(INDEX((INDIRECT($B$4&amp;"!C49:AG59")=$E$4)
*(INDIRECT($B$4&amp;"!C3:AG3")=$A22),))=1,ROUND(VLOOKUP($E$4,Einstellungen!$F$2:$H$13,3,FALSE)/30.44,2),IF(SUM(INDEX((INDIRECT($B$4&amp;"!C41:AG46")=$E$4)*(INDIRECT($B$4&amp;"!C3:AG3")=$A22),))=1,INDEX(INDIRECT($B$4&amp;"!1:59"),_xlfn.AGGREGATE(15,6,ROW(C$19:C$60)/(E$4=INDIRECT($B$4&amp;"!C19:AG59"))/(INDIRECT($B$4&amp;"!C3:AG3")=$A22),COUNTIF($A$7:$A22,$A22))+COLUMN(A16),_xlfn.AGGREGATE(15,6,COLUMN($C16:$AH16)/($E$4=INDIRECT($B$4&amp;"!C19:AG59")),ROW(A16))),(INDEX(INDIRECT($B$4&amp;"!1:59"),
_xlfn.AGGREGATE(15,6,ROW(C$19:C$60)/($E$4=INDIRECT($B$4&amp;"!C19:AG59"))
/(INDIRECT($B$4&amp;"!C3:AG3")=$A22),COUNTIF($A$7:$A22,$A22))+COLUMN(C16),
_xlfn.AGGREGATE(15,6,COLUMN($C16:$AH16)/($E$4=INDIRECT($B$4&amp;"!C19:AG59")),ROW(C16)))))))</f>
        <v/>
      </c>
      <c r="G22" s="9"/>
    </row>
    <row r="23" spans="1:7" x14ac:dyDescent="0.25">
      <c r="A23" s="66" t="str">
        <f t="shared" ca="1" si="2"/>
        <v/>
      </c>
      <c r="B23" s="71" t="str">
        <f ca="1">IF($A23="","",IF(SUM(INDEX((INDIRECT($B$4&amp;"!C49:AG59")=$E$4)
*(INDIRECT($B$4&amp;"!C3:AG3")=$A23),))=1,"Urlaub",IF(SUM(INDEX((INDIRECT($B$4&amp;"!C41:AG46")=$E$4)*(INDIRECT($B$4&amp;"!C3:AG3")=$A23),))=1,"Krankheit",INDEX(INDIRECT($B$4&amp;"!1:59"),
_xlfn.AGGREGATE(15,6,ROW(A$19:A$60)/($E$4=INDIRECT($B$4&amp;"!C19:AG59"))
/(INDIRECT($B$4&amp;"!C3:AG3")=$A23),COUNTIF($A$7:$A23,$A23))+COLUMN(A17),
_xlfn.AGGREGATE(15,6,COLUMN($C17:$AH17)/($E$4=INDIRECT($B$4&amp;"!C19:AG59")),ROW(A17)))/24)))</f>
        <v/>
      </c>
      <c r="C23" s="67" t="str">
        <f ca="1">IF($A23="","",IF(SUM(INDEX((INDIRECT($B$4&amp;"!C49:AG59")=$E$4)
*(INDIRECT($B$4&amp;"!C3:AG3")=$A23),))=1,"",IF(SUM(INDEX((INDIRECT($B$4&amp;"!C41:AG46")=$E$4)*(INDIRECT($B$4&amp;"!C3:AG3")=$A23),))=1,"",INDEX(INDIRECT($B$4&amp;"!1:59"),
_xlfn.AGGREGATE(15,6,ROW(B$19:B$60)/($E$4=INDIRECT($B$4&amp;"!C19:AG59"))
/(INDIRECT($B$4&amp;"!C3:AG3")=$A23),COUNTIF($A$7:$A23,$A23))+COLUMN(B17),
_xlfn.AGGREGATE(15,6,COLUMN($C17:$AH17)/($E$4=INDIRECT($B$4&amp;"!C19:AG59")),ROW(B17)))/24)))</f>
        <v/>
      </c>
      <c r="D23" s="76" t="str">
        <f t="shared" ca="1" si="0"/>
        <v/>
      </c>
      <c r="E23" s="75" t="str">
        <f t="shared" ca="1" si="1"/>
        <v/>
      </c>
      <c r="F23" s="76" t="str">
        <f ca="1">IF($A23="","",IF(SUM(INDEX((INDIRECT($B$4&amp;"!C49:AG59")=$E$4)
*(INDIRECT($B$4&amp;"!C3:AG3")=$A23),))=1,ROUND(VLOOKUP($E$4,Einstellungen!$F$2:$H$13,3,FALSE)/30.44,2),IF(SUM(INDEX((INDIRECT($B$4&amp;"!C41:AG46")=$E$4)*(INDIRECT($B$4&amp;"!C3:AG3")=$A23),))=1,INDEX(INDIRECT($B$4&amp;"!1:59"),_xlfn.AGGREGATE(15,6,ROW(C$19:C$60)/(E$4=INDIRECT($B$4&amp;"!C19:AG59"))/(INDIRECT($B$4&amp;"!C3:AG3")=$A23),COUNTIF($A$7:$A23,$A23))+COLUMN(A17),_xlfn.AGGREGATE(15,6,COLUMN($C17:$AH17)/($E$4=INDIRECT($B$4&amp;"!C19:AG59")),ROW(A17))),(INDEX(INDIRECT($B$4&amp;"!1:59"),
_xlfn.AGGREGATE(15,6,ROW(C$19:C$60)/($E$4=INDIRECT($B$4&amp;"!C19:AG59"))
/(INDIRECT($B$4&amp;"!C3:AG3")=$A23),COUNTIF($A$7:$A23,$A23))+COLUMN(C17),
_xlfn.AGGREGATE(15,6,COLUMN($C17:$AH17)/($E$4=INDIRECT($B$4&amp;"!C19:AG59")),ROW(C17)))))))</f>
        <v/>
      </c>
      <c r="G23" s="9"/>
    </row>
    <row r="24" spans="1:7" x14ac:dyDescent="0.25">
      <c r="A24" s="66" t="str">
        <f t="shared" ca="1" si="2"/>
        <v/>
      </c>
      <c r="B24" s="71" t="str">
        <f ca="1">IF($A24="","",IF(SUM(INDEX((INDIRECT($B$4&amp;"!C49:AG59")=$E$4)
*(INDIRECT($B$4&amp;"!C3:AG3")=$A24),))=1,"Urlaub",IF(SUM(INDEX((INDIRECT($B$4&amp;"!C41:AG46")=$E$4)*(INDIRECT($B$4&amp;"!C3:AG3")=$A24),))=1,"Krankheit",INDEX(INDIRECT($B$4&amp;"!1:59"),
_xlfn.AGGREGATE(15,6,ROW(A$19:A$60)/($E$4=INDIRECT($B$4&amp;"!C19:AG59"))
/(INDIRECT($B$4&amp;"!C3:AG3")=$A24),COUNTIF($A$7:$A24,$A24))+COLUMN(A18),
_xlfn.AGGREGATE(15,6,COLUMN($C18:$AH18)/($E$4=INDIRECT($B$4&amp;"!C19:AG59")),ROW(A18)))/24)))</f>
        <v/>
      </c>
      <c r="C24" s="67" t="str">
        <f ca="1">IF($A24="","",IF(SUM(INDEX((INDIRECT($B$4&amp;"!C49:AG59")=$E$4)
*(INDIRECT($B$4&amp;"!C3:AG3")=$A24),))=1,"",IF(SUM(INDEX((INDIRECT($B$4&amp;"!C41:AG46")=$E$4)*(INDIRECT($B$4&amp;"!C3:AG3")=$A24),))=1,"",INDEX(INDIRECT($B$4&amp;"!1:59"),
_xlfn.AGGREGATE(15,6,ROW(B$19:B$60)/($E$4=INDIRECT($B$4&amp;"!C19:AG59"))
/(INDIRECT($B$4&amp;"!C3:AG3")=$A24),COUNTIF($A$7:$A24,$A24))+COLUMN(B18),
_xlfn.AGGREGATE(15,6,COLUMN($C18:$AH18)/($E$4=INDIRECT($B$4&amp;"!C19:AG59")),ROW(B18)))/24)))</f>
        <v/>
      </c>
      <c r="D24" s="76" t="str">
        <f t="shared" ca="1" si="0"/>
        <v/>
      </c>
      <c r="E24" s="75" t="str">
        <f t="shared" ca="1" si="1"/>
        <v/>
      </c>
      <c r="F24" s="76" t="str">
        <f ca="1">IF($A24="","",IF(SUM(INDEX((INDIRECT($B$4&amp;"!C49:AG59")=$E$4)
*(INDIRECT($B$4&amp;"!C3:AG3")=$A24),))=1,ROUND(VLOOKUP($E$4,Einstellungen!$F$2:$H$13,3,FALSE)/30.44,2),IF(SUM(INDEX((INDIRECT($B$4&amp;"!C41:AG46")=$E$4)*(INDIRECT($B$4&amp;"!C3:AG3")=$A24),))=1,INDEX(INDIRECT($B$4&amp;"!1:59"),_xlfn.AGGREGATE(15,6,ROW(C$19:C$60)/(E$4=INDIRECT($B$4&amp;"!C19:AG59"))/(INDIRECT($B$4&amp;"!C3:AG3")=$A24),COUNTIF($A$7:$A24,$A24))+COLUMN(A18),_xlfn.AGGREGATE(15,6,COLUMN($C18:$AH18)/($E$4=INDIRECT($B$4&amp;"!C19:AG59")),ROW(A18))),(INDEX(INDIRECT($B$4&amp;"!1:59"),
_xlfn.AGGREGATE(15,6,ROW(C$19:C$60)/($E$4=INDIRECT($B$4&amp;"!C19:AG59"))
/(INDIRECT($B$4&amp;"!C3:AG3")=$A24),COUNTIF($A$7:$A24,$A24))+COLUMN(C18),
_xlfn.AGGREGATE(15,6,COLUMN($C18:$AH18)/($E$4=INDIRECT($B$4&amp;"!C19:AG59")),ROW(C18)))))))</f>
        <v/>
      </c>
      <c r="G24" s="9"/>
    </row>
    <row r="25" spans="1:7" x14ac:dyDescent="0.25">
      <c r="A25" s="66" t="str">
        <f t="shared" ca="1" si="2"/>
        <v/>
      </c>
      <c r="B25" s="71" t="str">
        <f ca="1">IF($A25="","",IF(SUM(INDEX((INDIRECT($B$4&amp;"!C49:AG59")=$E$4)
*(INDIRECT($B$4&amp;"!C3:AG3")=$A25),))=1,"Urlaub",IF(SUM(INDEX((INDIRECT($B$4&amp;"!C41:AG46")=$E$4)*(INDIRECT($B$4&amp;"!C3:AG3")=$A25),))=1,"Krankheit",INDEX(INDIRECT($B$4&amp;"!1:59"),
_xlfn.AGGREGATE(15,6,ROW(A$19:A$60)/($E$4=INDIRECT($B$4&amp;"!C19:AG59"))
/(INDIRECT($B$4&amp;"!C3:AG3")=$A25),COUNTIF($A$7:$A25,$A25))+COLUMN(A19),
_xlfn.AGGREGATE(15,6,COLUMN($C19:$AH19)/($E$4=INDIRECT($B$4&amp;"!C19:AG59")),ROW(A19)))/24)))</f>
        <v/>
      </c>
      <c r="C25" s="67" t="str">
        <f ca="1">IF($A25="","",IF(SUM(INDEX((INDIRECT($B$4&amp;"!C49:AG59")=$E$4)
*(INDIRECT($B$4&amp;"!C3:AG3")=$A25),))=1,"",IF(SUM(INDEX((INDIRECT($B$4&amp;"!C41:AG46")=$E$4)*(INDIRECT($B$4&amp;"!C3:AG3")=$A25),))=1,"",INDEX(INDIRECT($B$4&amp;"!1:59"),
_xlfn.AGGREGATE(15,6,ROW(B$19:B$60)/($E$4=INDIRECT($B$4&amp;"!C19:AG59"))
/(INDIRECT($B$4&amp;"!C3:AG3")=$A25),COUNTIF($A$7:$A25,$A25))+COLUMN(B19),
_xlfn.AGGREGATE(15,6,COLUMN($C19:$AH19)/($E$4=INDIRECT($B$4&amp;"!C19:AG59")),ROW(B19)))/24)))</f>
        <v/>
      </c>
      <c r="D25" s="76" t="str">
        <f t="shared" ca="1" si="0"/>
        <v/>
      </c>
      <c r="E25" s="75" t="str">
        <f t="shared" ca="1" si="1"/>
        <v/>
      </c>
      <c r="F25" s="76" t="str">
        <f ca="1">IF($A25="","",IF(SUM(INDEX((INDIRECT($B$4&amp;"!C49:AG59")=$E$4)
*(INDIRECT($B$4&amp;"!C3:AG3")=$A25),))=1,ROUND(VLOOKUP($E$4,Einstellungen!$F$2:$H$13,3,FALSE)/30.44,2),IF(SUM(INDEX((INDIRECT($B$4&amp;"!C41:AG46")=$E$4)*(INDIRECT($B$4&amp;"!C3:AG3")=$A25),))=1,INDEX(INDIRECT($B$4&amp;"!1:59"),_xlfn.AGGREGATE(15,6,ROW(C$19:C$60)/(E$4=INDIRECT($B$4&amp;"!C19:AG59"))/(INDIRECT($B$4&amp;"!C3:AG3")=$A25),COUNTIF($A$7:$A25,$A25))+COLUMN(A19),_xlfn.AGGREGATE(15,6,COLUMN($C19:$AH19)/($E$4=INDIRECT($B$4&amp;"!C19:AG59")),ROW(A19))),(INDEX(INDIRECT($B$4&amp;"!1:59"),
_xlfn.AGGREGATE(15,6,ROW(C$19:C$60)/($E$4=INDIRECT($B$4&amp;"!C19:AG59"))
/(INDIRECT($B$4&amp;"!C3:AG3")=$A25),COUNTIF($A$7:$A25,$A25))+COLUMN(C19),
_xlfn.AGGREGATE(15,6,COLUMN($C19:$AH19)/($E$4=INDIRECT($B$4&amp;"!C19:AG59")),ROW(C19)))))))</f>
        <v/>
      </c>
      <c r="G25" s="9"/>
    </row>
    <row r="26" spans="1:7" x14ac:dyDescent="0.25">
      <c r="A26" s="66" t="str">
        <f t="shared" ca="1" si="2"/>
        <v/>
      </c>
      <c r="B26" s="71" t="str">
        <f ca="1">IF($A26="","",IF(SUM(INDEX((INDIRECT($B$4&amp;"!C49:AG59")=$E$4)
*(INDIRECT($B$4&amp;"!C3:AG3")=$A26),))=1,"Urlaub",IF(SUM(INDEX((INDIRECT($B$4&amp;"!C41:AG46")=$E$4)*(INDIRECT($B$4&amp;"!C3:AG3")=$A26),))=1,"Krankheit",INDEX(INDIRECT($B$4&amp;"!1:59"),
_xlfn.AGGREGATE(15,6,ROW(A$19:A$60)/($E$4=INDIRECT($B$4&amp;"!C19:AG59"))
/(INDIRECT($B$4&amp;"!C3:AG3")=$A26),COUNTIF($A$7:$A26,$A26))+COLUMN(A20),
_xlfn.AGGREGATE(15,6,COLUMN($C20:$AH20)/($E$4=INDIRECT($B$4&amp;"!C19:AG59")),ROW(A20)))/24)))</f>
        <v/>
      </c>
      <c r="C26" s="67" t="str">
        <f ca="1">IF($A26="","",IF(SUM(INDEX((INDIRECT($B$4&amp;"!C49:AG59")=$E$4)
*(INDIRECT($B$4&amp;"!C3:AG3")=$A26),))=1,"",IF(SUM(INDEX((INDIRECT($B$4&amp;"!C41:AG46")=$E$4)*(INDIRECT($B$4&amp;"!C3:AG3")=$A26),))=1,"",INDEX(INDIRECT($B$4&amp;"!1:59"),
_xlfn.AGGREGATE(15,6,ROW(B$19:B$60)/($E$4=INDIRECT($B$4&amp;"!C19:AG59"))
/(INDIRECT($B$4&amp;"!C3:AG3")=$A26),COUNTIF($A$7:$A26,$A26))+COLUMN(B20),
_xlfn.AGGREGATE(15,6,COLUMN($C20:$AH20)/($E$4=INDIRECT($B$4&amp;"!C19:AG59")),ROW(B20)))/24)))</f>
        <v/>
      </c>
      <c r="D26" s="76" t="str">
        <f t="shared" ca="1" si="0"/>
        <v/>
      </c>
      <c r="E26" s="75" t="str">
        <f t="shared" ca="1" si="1"/>
        <v/>
      </c>
      <c r="F26" s="76" t="str">
        <f ca="1">IF($A26="","",IF(SUM(INDEX((INDIRECT($B$4&amp;"!C49:AG59")=$E$4)
*(INDIRECT($B$4&amp;"!C3:AG3")=$A26),))=1,ROUND(VLOOKUP($E$4,Einstellungen!$F$2:$H$13,3,FALSE)/30.44,2),IF(SUM(INDEX((INDIRECT($B$4&amp;"!C41:AG46")=$E$4)*(INDIRECT($B$4&amp;"!C3:AG3")=$A26),))=1,INDEX(INDIRECT($B$4&amp;"!1:59"),_xlfn.AGGREGATE(15,6,ROW(C$19:C$60)/(E$4=INDIRECT($B$4&amp;"!C19:AG59"))/(INDIRECT($B$4&amp;"!C3:AG3")=$A26),COUNTIF($A$7:$A26,$A26))+COLUMN(A20),_xlfn.AGGREGATE(15,6,COLUMN($C20:$AH20)/($E$4=INDIRECT($B$4&amp;"!C19:AG59")),ROW(A20))),(INDEX(INDIRECT($B$4&amp;"!1:59"),
_xlfn.AGGREGATE(15,6,ROW(C$19:C$60)/($E$4=INDIRECT($B$4&amp;"!C19:AG59"))
/(INDIRECT($B$4&amp;"!C3:AG3")=$A26),COUNTIF($A$7:$A26,$A26))+COLUMN(C20),
_xlfn.AGGREGATE(15,6,COLUMN($C20:$AH20)/($E$4=INDIRECT($B$4&amp;"!C19:AG59")),ROW(C20)))))))</f>
        <v/>
      </c>
      <c r="G26" s="9"/>
    </row>
    <row r="27" spans="1:7" x14ac:dyDescent="0.25">
      <c r="A27" s="66" t="str">
        <f t="shared" ca="1" si="2"/>
        <v/>
      </c>
      <c r="B27" s="71" t="str">
        <f ca="1">IF($A27="","",IF(SUM(INDEX((INDIRECT($B$4&amp;"!C49:AG59")=$E$4)
*(INDIRECT($B$4&amp;"!C3:AG3")=$A27),))=1,"Urlaub",IF(SUM(INDEX((INDIRECT($B$4&amp;"!C41:AG46")=$E$4)*(INDIRECT($B$4&amp;"!C3:AG3")=$A27),))=1,"Krankheit",INDEX(INDIRECT($B$4&amp;"!1:59"),
_xlfn.AGGREGATE(15,6,ROW(A$19:A$60)/($E$4=INDIRECT($B$4&amp;"!C19:AG59"))
/(INDIRECT($B$4&amp;"!C3:AG3")=$A27),COUNTIF($A$7:$A27,$A27))+COLUMN(A21),
_xlfn.AGGREGATE(15,6,COLUMN($C21:$AH21)/($E$4=INDIRECT($B$4&amp;"!C19:AG59")),ROW(A21)))/24)))</f>
        <v/>
      </c>
      <c r="C27" s="67" t="str">
        <f ca="1">IF($A27="","",IF(SUM(INDEX((INDIRECT($B$4&amp;"!C49:AG59")=$E$4)
*(INDIRECT($B$4&amp;"!C3:AG3")=$A27),))=1,"",IF(SUM(INDEX((INDIRECT($B$4&amp;"!C41:AG46")=$E$4)*(INDIRECT($B$4&amp;"!C3:AG3")=$A27),))=1,"",INDEX(INDIRECT($B$4&amp;"!1:59"),
_xlfn.AGGREGATE(15,6,ROW(B$19:B$60)/($E$4=INDIRECT($B$4&amp;"!C19:AG59"))
/(INDIRECT($B$4&amp;"!C3:AG3")=$A27),COUNTIF($A$7:$A27,$A27))+COLUMN(B21),
_xlfn.AGGREGATE(15,6,COLUMN($C21:$AH21)/($E$4=INDIRECT($B$4&amp;"!C19:AG59")),ROW(B21)))/24)))</f>
        <v/>
      </c>
      <c r="D27" s="76" t="str">
        <f t="shared" ca="1" si="0"/>
        <v/>
      </c>
      <c r="E27" s="75" t="str">
        <f t="shared" ca="1" si="1"/>
        <v/>
      </c>
      <c r="F27" s="76" t="str">
        <f ca="1">IF($A27="","",IF(SUM(INDEX((INDIRECT($B$4&amp;"!C49:AG59")=$E$4)
*(INDIRECT($B$4&amp;"!C3:AG3")=$A27),))=1,ROUND(VLOOKUP($E$4,Einstellungen!$F$2:$H$13,3,FALSE)/30.44,2),IF(SUM(INDEX((INDIRECT($B$4&amp;"!C41:AG46")=$E$4)*(INDIRECT($B$4&amp;"!C3:AG3")=$A27),))=1,INDEX(INDIRECT($B$4&amp;"!1:59"),_xlfn.AGGREGATE(15,6,ROW(C$19:C$60)/(E$4=INDIRECT($B$4&amp;"!C19:AG59"))/(INDIRECT($B$4&amp;"!C3:AG3")=$A27),COUNTIF($A$7:$A27,$A27))+COLUMN(A21),_xlfn.AGGREGATE(15,6,COLUMN($C21:$AH21)/($E$4=INDIRECT($B$4&amp;"!C19:AG59")),ROW(A21))),(INDEX(INDIRECT($B$4&amp;"!1:59"),
_xlfn.AGGREGATE(15,6,ROW(C$19:C$60)/($E$4=INDIRECT($B$4&amp;"!C19:AG59"))
/(INDIRECT($B$4&amp;"!C3:AG3")=$A27),COUNTIF($A$7:$A27,$A27))+COLUMN(C21),
_xlfn.AGGREGATE(15,6,COLUMN($C21:$AH21)/($E$4=INDIRECT($B$4&amp;"!C19:AG59")),ROW(C21)))))))</f>
        <v/>
      </c>
      <c r="G27" s="9"/>
    </row>
    <row r="28" spans="1:7" x14ac:dyDescent="0.25">
      <c r="A28" s="66" t="str">
        <f t="shared" ca="1" si="2"/>
        <v/>
      </c>
      <c r="B28" s="71" t="str">
        <f ca="1">IF($A28="","",IF(SUM(INDEX((INDIRECT($B$4&amp;"!C49:AG59")=$E$4)
*(INDIRECT($B$4&amp;"!C3:AG3")=$A28),))=1,"Urlaub",IF(SUM(INDEX((INDIRECT($B$4&amp;"!C41:AG46")=$E$4)*(INDIRECT($B$4&amp;"!C3:AG3")=$A28),))=1,"Krankheit",INDEX(INDIRECT($B$4&amp;"!1:59"),
_xlfn.AGGREGATE(15,6,ROW(A$19:A$60)/($E$4=INDIRECT($B$4&amp;"!C19:AG59"))
/(INDIRECT($B$4&amp;"!C3:AG3")=$A28),COUNTIF($A$7:$A28,$A28))+COLUMN(A22),
_xlfn.AGGREGATE(15,6,COLUMN($C22:$AH22)/($E$4=INDIRECT($B$4&amp;"!C19:AG59")),ROW(A22)))/24)))</f>
        <v/>
      </c>
      <c r="C28" s="67" t="str">
        <f ca="1">IF($A28="","",IF(SUM(INDEX((INDIRECT($B$4&amp;"!C49:AG59")=$E$4)
*(INDIRECT($B$4&amp;"!C3:AG3")=$A28),))=1,"",IF(SUM(INDEX((INDIRECT($B$4&amp;"!C41:AG46")=$E$4)*(INDIRECT($B$4&amp;"!C3:AG3")=$A28),))=1,"",INDEX(INDIRECT($B$4&amp;"!1:59"),
_xlfn.AGGREGATE(15,6,ROW(B$19:B$60)/($E$4=INDIRECT($B$4&amp;"!C19:AG59"))
/(INDIRECT($B$4&amp;"!C3:AG3")=$A28),COUNTIF($A$7:$A28,$A28))+COLUMN(B22),
_xlfn.AGGREGATE(15,6,COLUMN($C22:$AH22)/($E$4=INDIRECT($B$4&amp;"!C19:AG59")),ROW(B22)))/24)))</f>
        <v/>
      </c>
      <c r="D28" s="76" t="str">
        <f t="shared" ca="1" si="0"/>
        <v/>
      </c>
      <c r="E28" s="75" t="str">
        <f t="shared" ca="1" si="1"/>
        <v/>
      </c>
      <c r="F28" s="76" t="str">
        <f ca="1">IF($A28="","",IF(SUM(INDEX((INDIRECT($B$4&amp;"!C49:AG59")=$E$4)
*(INDIRECT($B$4&amp;"!C3:AG3")=$A28),))=1,ROUND(VLOOKUP($E$4,Einstellungen!$F$2:$H$13,3,FALSE)/30.44,2),IF(SUM(INDEX((INDIRECT($B$4&amp;"!C41:AG46")=$E$4)*(INDIRECT($B$4&amp;"!C3:AG3")=$A28),))=1,INDEX(INDIRECT($B$4&amp;"!1:59"),_xlfn.AGGREGATE(15,6,ROW(C$19:C$60)/(E$4=INDIRECT($B$4&amp;"!C19:AG59"))/(INDIRECT($B$4&amp;"!C3:AG3")=$A28),COUNTIF($A$7:$A28,$A28))+COLUMN(A22),_xlfn.AGGREGATE(15,6,COLUMN($C22:$AH22)/($E$4=INDIRECT($B$4&amp;"!C19:AG59")),ROW(A22))),(INDEX(INDIRECT($B$4&amp;"!1:59"),
_xlfn.AGGREGATE(15,6,ROW(C$19:C$60)/($E$4=INDIRECT($B$4&amp;"!C19:AG59"))
/(INDIRECT($B$4&amp;"!C3:AG3")=$A28),COUNTIF($A$7:$A28,$A28))+COLUMN(C22),
_xlfn.AGGREGATE(15,6,COLUMN($C22:$AH22)/($E$4=INDIRECT($B$4&amp;"!C19:AG59")),ROW(C22)))))))</f>
        <v/>
      </c>
      <c r="G28" s="9"/>
    </row>
    <row r="29" spans="1:7" x14ac:dyDescent="0.25">
      <c r="A29" s="66" t="str">
        <f t="shared" ca="1" si="2"/>
        <v/>
      </c>
      <c r="B29" s="71" t="str">
        <f ca="1">IF($A29="","",IF(SUM(INDEX((INDIRECT($B$4&amp;"!C49:AG59")=$E$4)
*(INDIRECT($B$4&amp;"!C3:AG3")=$A29),))=1,"Urlaub",IF(SUM(INDEX((INDIRECT($B$4&amp;"!C41:AG46")=$E$4)*(INDIRECT($B$4&amp;"!C3:AG3")=$A29),))=1,"Krankheit",INDEX(INDIRECT($B$4&amp;"!1:59"),
_xlfn.AGGREGATE(15,6,ROW(A$19:A$60)/($E$4=INDIRECT($B$4&amp;"!C19:AG59"))
/(INDIRECT($B$4&amp;"!C3:AG3")=$A29),COUNTIF($A$7:$A29,$A29))+COLUMN(A23),
_xlfn.AGGREGATE(15,6,COLUMN($C23:$AH23)/($E$4=INDIRECT($B$4&amp;"!C19:AG59")),ROW(A23)))/24)))</f>
        <v/>
      </c>
      <c r="C29" s="67" t="str">
        <f ca="1">IF($A29="","",IF(SUM(INDEX((INDIRECT($B$4&amp;"!C49:AG59")=$E$4)
*(INDIRECT($B$4&amp;"!C3:AG3")=$A29),))=1,"",IF(SUM(INDEX((INDIRECT($B$4&amp;"!C41:AG46")=$E$4)*(INDIRECT($B$4&amp;"!C3:AG3")=$A29),))=1,"",INDEX(INDIRECT($B$4&amp;"!1:59"),
_xlfn.AGGREGATE(15,6,ROW(B$19:B$60)/($E$4=INDIRECT($B$4&amp;"!C19:AG59"))
/(INDIRECT($B$4&amp;"!C3:AG3")=$A29),COUNTIF($A$7:$A29,$A29))+COLUMN(B23),
_xlfn.AGGREGATE(15,6,COLUMN($C23:$AH23)/($E$4=INDIRECT($B$4&amp;"!C19:AG59")),ROW(B23)))/24)))</f>
        <v/>
      </c>
      <c r="D29" s="76" t="str">
        <f t="shared" ca="1" si="0"/>
        <v/>
      </c>
      <c r="E29" s="75" t="str">
        <f t="shared" ca="1" si="1"/>
        <v/>
      </c>
      <c r="F29" s="76" t="str">
        <f ca="1">IF($A29="","",IF(SUM(INDEX((INDIRECT($B$4&amp;"!C49:AG59")=$E$4)
*(INDIRECT($B$4&amp;"!C3:AG3")=$A29),))=1,ROUND(VLOOKUP($E$4,Einstellungen!$F$2:$H$13,3,FALSE)/30.44,2),IF(SUM(INDEX((INDIRECT($B$4&amp;"!C41:AG46")=$E$4)*(INDIRECT($B$4&amp;"!C3:AG3")=$A29),))=1,INDEX(INDIRECT($B$4&amp;"!1:59"),_xlfn.AGGREGATE(15,6,ROW(C$19:C$60)/(E$4=INDIRECT($B$4&amp;"!C19:AG59"))/(INDIRECT($B$4&amp;"!C3:AG3")=$A29),COUNTIF($A$7:$A29,$A29))+COLUMN(A23),_xlfn.AGGREGATE(15,6,COLUMN($C23:$AH23)/($E$4=INDIRECT($B$4&amp;"!C19:AG59")),ROW(A23))),(INDEX(INDIRECT($B$4&amp;"!1:59"),
_xlfn.AGGREGATE(15,6,ROW(C$19:C$60)/($E$4=INDIRECT($B$4&amp;"!C19:AG59"))
/(INDIRECT($B$4&amp;"!C3:AG3")=$A29),COUNTIF($A$7:$A29,$A29))+COLUMN(C23),
_xlfn.AGGREGATE(15,6,COLUMN($C23:$AH23)/($E$4=INDIRECT($B$4&amp;"!C19:AG59")),ROW(C23)))))))</f>
        <v/>
      </c>
      <c r="G29" s="9"/>
    </row>
    <row r="30" spans="1:7" x14ac:dyDescent="0.25">
      <c r="A30" s="66" t="str">
        <f t="shared" ca="1" si="2"/>
        <v/>
      </c>
      <c r="B30" s="71" t="str">
        <f ca="1">IF($A30="","",IF(SUM(INDEX((INDIRECT($B$4&amp;"!C49:AG59")=$E$4)
*(INDIRECT($B$4&amp;"!C3:AG3")=$A30),))=1,"Urlaub",IF(SUM(INDEX((INDIRECT($B$4&amp;"!C41:AG46")=$E$4)*(INDIRECT($B$4&amp;"!C3:AG3")=$A30),))=1,"Krankheit",INDEX(INDIRECT($B$4&amp;"!1:59"),
_xlfn.AGGREGATE(15,6,ROW(A$19:A$60)/($E$4=INDIRECT($B$4&amp;"!C19:AG59"))
/(INDIRECT($B$4&amp;"!C3:AG3")=$A30),COUNTIF($A$7:$A30,$A30))+COLUMN(A24),
_xlfn.AGGREGATE(15,6,COLUMN($C24:$AH24)/($E$4=INDIRECT($B$4&amp;"!C19:AG59")),ROW(A24)))/24)))</f>
        <v/>
      </c>
      <c r="C30" s="67" t="str">
        <f ca="1">IF($A30="","",IF(SUM(INDEX((INDIRECT($B$4&amp;"!C49:AG59")=$E$4)
*(INDIRECT($B$4&amp;"!C3:AG3")=$A30),))=1,"",IF(SUM(INDEX((INDIRECT($B$4&amp;"!C41:AG46")=$E$4)*(INDIRECT($B$4&amp;"!C3:AG3")=$A30),))=1,"",INDEX(INDIRECT($B$4&amp;"!1:59"),
_xlfn.AGGREGATE(15,6,ROW(B$19:B$60)/($E$4=INDIRECT($B$4&amp;"!C19:AG59"))
/(INDIRECT($B$4&amp;"!C3:AG3")=$A30),COUNTIF($A$7:$A30,$A30))+COLUMN(B24),
_xlfn.AGGREGATE(15,6,COLUMN($C24:$AH24)/($E$4=INDIRECT($B$4&amp;"!C19:AG59")),ROW(B24)))/24)))</f>
        <v/>
      </c>
      <c r="D30" s="76" t="str">
        <f t="shared" ca="1" si="0"/>
        <v/>
      </c>
      <c r="E30" s="75" t="str">
        <f t="shared" ca="1" si="1"/>
        <v/>
      </c>
      <c r="F30" s="76" t="str">
        <f ca="1">IF($A30="","",IF(SUM(INDEX((INDIRECT($B$4&amp;"!C49:AG59")=$E$4)
*(INDIRECT($B$4&amp;"!C3:AG3")=$A30),))=1,ROUND(VLOOKUP($E$4,Einstellungen!$F$2:$H$13,3,FALSE)/30.44,2),IF(SUM(INDEX((INDIRECT($B$4&amp;"!C41:AG46")=$E$4)*(INDIRECT($B$4&amp;"!C3:AG3")=$A30),))=1,INDEX(INDIRECT($B$4&amp;"!1:59"),_xlfn.AGGREGATE(15,6,ROW(C$19:C$60)/(E$4=INDIRECT($B$4&amp;"!C19:AG59"))/(INDIRECT($B$4&amp;"!C3:AG3")=$A30),COUNTIF($A$7:$A30,$A30))+COLUMN(A24),_xlfn.AGGREGATE(15,6,COLUMN($C24:$AH24)/($E$4=INDIRECT($B$4&amp;"!C19:AG59")),ROW(A24))),(INDEX(INDIRECT($B$4&amp;"!1:59"),
_xlfn.AGGREGATE(15,6,ROW(C$19:C$60)/($E$4=INDIRECT($B$4&amp;"!C19:AG59"))
/(INDIRECT($B$4&amp;"!C3:AG3")=$A30),COUNTIF($A$7:$A30,$A30))+COLUMN(C24),
_xlfn.AGGREGATE(15,6,COLUMN($C24:$AH24)/($E$4=INDIRECT($B$4&amp;"!C19:AG59")),ROW(C24)))))))</f>
        <v/>
      </c>
      <c r="G30" s="9"/>
    </row>
    <row r="31" spans="1:7" x14ac:dyDescent="0.25">
      <c r="A31" s="66" t="str">
        <f t="shared" ca="1" si="2"/>
        <v/>
      </c>
      <c r="B31" s="71" t="str">
        <f ca="1">IF($A31="","",IF(SUM(INDEX((INDIRECT($B$4&amp;"!C49:AG59")=$E$4)
*(INDIRECT($B$4&amp;"!C3:AG3")=$A31),))=1,"Urlaub",IF(SUM(INDEX((INDIRECT($B$4&amp;"!C41:AG46")=$E$4)*(INDIRECT($B$4&amp;"!C3:AG3")=$A31),))=1,"Krankheit",INDEX(INDIRECT($B$4&amp;"!1:59"),
_xlfn.AGGREGATE(15,6,ROW(A$19:A$60)/($E$4=INDIRECT($B$4&amp;"!C19:AG59"))
/(INDIRECT($B$4&amp;"!C3:AG3")=$A31),COUNTIF($A$7:$A31,$A31))+COLUMN(A25),
_xlfn.AGGREGATE(15,6,COLUMN($C25:$AH25)/($E$4=INDIRECT($B$4&amp;"!C19:AG59")),ROW(A25)))/24)))</f>
        <v/>
      </c>
      <c r="C31" s="67" t="str">
        <f ca="1">IF($A31="","",IF(SUM(INDEX((INDIRECT($B$4&amp;"!C49:AG59")=$E$4)
*(INDIRECT($B$4&amp;"!C3:AG3")=$A31),))=1,"",IF(SUM(INDEX((INDIRECT($B$4&amp;"!C41:AG46")=$E$4)*(INDIRECT($B$4&amp;"!C3:AG3")=$A31),))=1,"",INDEX(INDIRECT($B$4&amp;"!1:59"),
_xlfn.AGGREGATE(15,6,ROW(B$19:B$60)/($E$4=INDIRECT($B$4&amp;"!C19:AG59"))
/(INDIRECT($B$4&amp;"!C3:AG3")=$A31),COUNTIF($A$7:$A31,$A31))+COLUMN(B25),
_xlfn.AGGREGATE(15,6,COLUMN($C25:$AH25)/($E$4=INDIRECT($B$4&amp;"!C19:AG59")),ROW(B25)))/24)))</f>
        <v/>
      </c>
      <c r="D31" s="76" t="str">
        <f t="shared" ca="1" si="0"/>
        <v/>
      </c>
      <c r="E31" s="75" t="str">
        <f t="shared" ca="1" si="1"/>
        <v/>
      </c>
      <c r="F31" s="76" t="str">
        <f ca="1">IF($A31="","",IF(SUM(INDEX((INDIRECT($B$4&amp;"!C49:AG59")=$E$4)
*(INDIRECT($B$4&amp;"!C3:AG3")=$A31),))=1,ROUND(VLOOKUP($E$4,Einstellungen!$F$2:$H$13,3,FALSE)/30.44,2),IF(SUM(INDEX((INDIRECT($B$4&amp;"!C41:AG46")=$E$4)*(INDIRECT($B$4&amp;"!C3:AG3")=$A31),))=1,INDEX(INDIRECT($B$4&amp;"!1:59"),_xlfn.AGGREGATE(15,6,ROW(C$19:C$60)/(E$4=INDIRECT($B$4&amp;"!C19:AG59"))/(INDIRECT($B$4&amp;"!C3:AG3")=$A31),COUNTIF($A$7:$A31,$A31))+COLUMN(A25),_xlfn.AGGREGATE(15,6,COLUMN($C25:$AH25)/($E$4=INDIRECT($B$4&amp;"!C19:AG59")),ROW(A25))),(INDEX(INDIRECT($B$4&amp;"!1:59"),
_xlfn.AGGREGATE(15,6,ROW(C$19:C$60)/($E$4=INDIRECT($B$4&amp;"!C19:AG59"))
/(INDIRECT($B$4&amp;"!C3:AG3")=$A31),COUNTIF($A$7:$A31,$A31))+COLUMN(C25),
_xlfn.AGGREGATE(15,6,COLUMN($C25:$AH25)/($E$4=INDIRECT($B$4&amp;"!C19:AG59")),ROW(C25)))))))</f>
        <v/>
      </c>
      <c r="G31" s="9"/>
    </row>
    <row r="32" spans="1:7" x14ac:dyDescent="0.25">
      <c r="A32" s="66" t="str">
        <f t="shared" ca="1" si="2"/>
        <v/>
      </c>
      <c r="B32" s="71" t="str">
        <f ca="1">IF($A32="","",IF(SUM(INDEX((INDIRECT($B$4&amp;"!C49:AG59")=$E$4)
*(INDIRECT($B$4&amp;"!C3:AG3")=$A32),))=1,"Urlaub",IF(SUM(INDEX((INDIRECT($B$4&amp;"!C41:AG46")=$E$4)*(INDIRECT($B$4&amp;"!C3:AG3")=$A32),))=1,"Krankheit",INDEX(INDIRECT($B$4&amp;"!1:59"),
_xlfn.AGGREGATE(15,6,ROW(A$19:A$60)/($E$4=INDIRECT($B$4&amp;"!C19:AG59"))
/(INDIRECT($B$4&amp;"!C3:AG3")=$A32),COUNTIF($A$7:$A32,$A32))+COLUMN(A26),
_xlfn.AGGREGATE(15,6,COLUMN($C26:$AH26)/($E$4=INDIRECT($B$4&amp;"!C19:AG59")),ROW(A26)))/24)))</f>
        <v/>
      </c>
      <c r="C32" s="67" t="str">
        <f ca="1">IF($A32="","",IF(SUM(INDEX((INDIRECT($B$4&amp;"!C49:AG59")=$E$4)
*(INDIRECT($B$4&amp;"!C3:AG3")=$A32),))=1,"",IF(SUM(INDEX((INDIRECT($B$4&amp;"!C41:AG46")=$E$4)*(INDIRECT($B$4&amp;"!C3:AG3")=$A32),))=1,"",INDEX(INDIRECT($B$4&amp;"!1:59"),
_xlfn.AGGREGATE(15,6,ROW(B$19:B$60)/($E$4=INDIRECT($B$4&amp;"!C19:AG59"))
/(INDIRECT($B$4&amp;"!C3:AG3")=$A32),COUNTIF($A$7:$A32,$A32))+COLUMN(B26),
_xlfn.AGGREGATE(15,6,COLUMN($C26:$AH26)/($E$4=INDIRECT($B$4&amp;"!C19:AG59")),ROW(B26)))/24)))</f>
        <v/>
      </c>
      <c r="D32" s="76" t="str">
        <f t="shared" ca="1" si="0"/>
        <v/>
      </c>
      <c r="E32" s="75" t="str">
        <f t="shared" ca="1" si="1"/>
        <v/>
      </c>
      <c r="F32" s="76" t="str">
        <f ca="1">IF($A32="","",IF(SUM(INDEX((INDIRECT($B$4&amp;"!C49:AG59")=$E$4)
*(INDIRECT($B$4&amp;"!C3:AG3")=$A32),))=1,ROUND(VLOOKUP($E$4,Einstellungen!$F$2:$H$13,3,FALSE)/30.44,2),IF(SUM(INDEX((INDIRECT($B$4&amp;"!C41:AG46")=$E$4)*(INDIRECT($B$4&amp;"!C3:AG3")=$A32),))=1,INDEX(INDIRECT($B$4&amp;"!1:59"),_xlfn.AGGREGATE(15,6,ROW(C$19:C$60)/(E$4=INDIRECT($B$4&amp;"!C19:AG59"))/(INDIRECT($B$4&amp;"!C3:AG3")=$A32),COUNTIF($A$7:$A32,$A32))+COLUMN(A26),_xlfn.AGGREGATE(15,6,COLUMN($C26:$AH26)/($E$4=INDIRECT($B$4&amp;"!C19:AG59")),ROW(A26))),(INDEX(INDIRECT($B$4&amp;"!1:59"),
_xlfn.AGGREGATE(15,6,ROW(C$19:C$60)/($E$4=INDIRECT($B$4&amp;"!C19:AG59"))
/(INDIRECT($B$4&amp;"!C3:AG3")=$A32),COUNTIF($A$7:$A32,$A32))+COLUMN(C26),
_xlfn.AGGREGATE(15,6,COLUMN($C26:$AH26)/($E$4=INDIRECT($B$4&amp;"!C19:AG59")),ROW(C26)))))))</f>
        <v/>
      </c>
      <c r="G32" s="9"/>
    </row>
    <row r="33" spans="1:7" x14ac:dyDescent="0.25">
      <c r="A33" s="66" t="str">
        <f t="shared" ca="1" si="2"/>
        <v/>
      </c>
      <c r="B33" s="71" t="str">
        <f ca="1">IF($A33="","",IF(SUM(INDEX((INDIRECT($B$4&amp;"!C49:AG59")=$E$4)
*(INDIRECT($B$4&amp;"!C3:AG3")=$A33),))=1,"Urlaub",IF(SUM(INDEX((INDIRECT($B$4&amp;"!C41:AG46")=$E$4)*(INDIRECT($B$4&amp;"!C3:AG3")=$A33),))=1,"Krankheit",INDEX(INDIRECT($B$4&amp;"!1:59"),
_xlfn.AGGREGATE(15,6,ROW(A$19:A$60)/($E$4=INDIRECT($B$4&amp;"!C19:AG59"))
/(INDIRECT($B$4&amp;"!C3:AG3")=$A33),COUNTIF($A$7:$A33,$A33))+COLUMN(A27),
_xlfn.AGGREGATE(15,6,COLUMN($C27:$AH27)/($E$4=INDIRECT($B$4&amp;"!C19:AG59")),ROW(A27)))/24)))</f>
        <v/>
      </c>
      <c r="C33" s="67" t="str">
        <f ca="1">IF($A33="","",IF(SUM(INDEX((INDIRECT($B$4&amp;"!C49:AG59")=$E$4)
*(INDIRECT($B$4&amp;"!C3:AG3")=$A33),))=1,"",IF(SUM(INDEX((INDIRECT($B$4&amp;"!C41:AG46")=$E$4)*(INDIRECT($B$4&amp;"!C3:AG3")=$A33),))=1,"",INDEX(INDIRECT($B$4&amp;"!1:59"),
_xlfn.AGGREGATE(15,6,ROW(B$19:B$60)/($E$4=INDIRECT($B$4&amp;"!C19:AG59"))
/(INDIRECT($B$4&amp;"!C3:AG3")=$A33),COUNTIF($A$7:$A33,$A33))+COLUMN(B27),
_xlfn.AGGREGATE(15,6,COLUMN($C27:$AH27)/($E$4=INDIRECT($B$4&amp;"!C19:AG59")),ROW(B27)))/24)))</f>
        <v/>
      </c>
      <c r="D33" s="76" t="str">
        <f t="shared" ca="1" si="0"/>
        <v/>
      </c>
      <c r="E33" s="75" t="str">
        <f t="shared" ca="1" si="1"/>
        <v/>
      </c>
      <c r="F33" s="76" t="str">
        <f ca="1">IF($A33="","",IF(SUM(INDEX((INDIRECT($B$4&amp;"!C49:AG59")=$E$4)
*(INDIRECT($B$4&amp;"!C3:AG3")=$A33),))=1,ROUND(VLOOKUP($E$4,Einstellungen!$F$2:$H$13,3,FALSE)/30.44,2),IF(SUM(INDEX((INDIRECT($B$4&amp;"!C41:AG46")=$E$4)*(INDIRECT($B$4&amp;"!C3:AG3")=$A33),))=1,INDEX(INDIRECT($B$4&amp;"!1:59"),_xlfn.AGGREGATE(15,6,ROW(C$19:C$60)/(E$4=INDIRECT($B$4&amp;"!C19:AG59"))/(INDIRECT($B$4&amp;"!C3:AG3")=$A33),COUNTIF($A$7:$A33,$A33))+COLUMN(A27),_xlfn.AGGREGATE(15,6,COLUMN($C27:$AH27)/($E$4=INDIRECT($B$4&amp;"!C19:AG59")),ROW(A27))),(INDEX(INDIRECT($B$4&amp;"!1:59"),
_xlfn.AGGREGATE(15,6,ROW(C$19:C$60)/($E$4=INDIRECT($B$4&amp;"!C19:AG59"))
/(INDIRECT($B$4&amp;"!C3:AG3")=$A33),COUNTIF($A$7:$A33,$A33))+COLUMN(C27),
_xlfn.AGGREGATE(15,6,COLUMN($C27:$AH27)/($E$4=INDIRECT($B$4&amp;"!C19:AG59")),ROW(C27)))))))</f>
        <v/>
      </c>
      <c r="G33" s="9"/>
    </row>
    <row r="34" spans="1:7" x14ac:dyDescent="0.25">
      <c r="A34" s="66" t="str">
        <f t="shared" ca="1" si="2"/>
        <v/>
      </c>
      <c r="B34" s="71" t="str">
        <f ca="1">IF($A34="","",IF(SUM(INDEX((INDIRECT($B$4&amp;"!C49:AG59")=$E$4)
*(INDIRECT($B$4&amp;"!C3:AG3")=$A34),))=1,"Urlaub",IF(SUM(INDEX((INDIRECT($B$4&amp;"!C41:AG46")=$E$4)*(INDIRECT($B$4&amp;"!C3:AG3")=$A34),))=1,"Krankheit",INDEX(INDIRECT($B$4&amp;"!1:59"),
_xlfn.AGGREGATE(15,6,ROW(A$19:A$60)/($E$4=INDIRECT($B$4&amp;"!C19:AG59"))
/(INDIRECT($B$4&amp;"!C3:AG3")=$A34),COUNTIF($A$7:$A34,$A34))+COLUMN(A28),
_xlfn.AGGREGATE(15,6,COLUMN($C28:$AH28)/($E$4=INDIRECT($B$4&amp;"!C19:AG59")),ROW(A28)))/24)))</f>
        <v/>
      </c>
      <c r="C34" s="67" t="str">
        <f ca="1">IF($A34="","",IF(SUM(INDEX((INDIRECT($B$4&amp;"!C49:AG59")=$E$4)
*(INDIRECT($B$4&amp;"!C3:AG3")=$A34),))=1,"",IF(SUM(INDEX((INDIRECT($B$4&amp;"!C41:AG46")=$E$4)*(INDIRECT($B$4&amp;"!C3:AG3")=$A34),))=1,"",INDEX(INDIRECT($B$4&amp;"!1:59"),
_xlfn.AGGREGATE(15,6,ROW(B$19:B$60)/($E$4=INDIRECT($B$4&amp;"!C19:AG59"))
/(INDIRECT($B$4&amp;"!C3:AG3")=$A34),COUNTIF($A$7:$A34,$A34))+COLUMN(B28),
_xlfn.AGGREGATE(15,6,COLUMN($C28:$AH28)/($E$4=INDIRECT($B$4&amp;"!C19:AG59")),ROW(B28)))/24)))</f>
        <v/>
      </c>
      <c r="D34" s="76" t="str">
        <f t="shared" ca="1" si="0"/>
        <v/>
      </c>
      <c r="E34" s="75" t="str">
        <f t="shared" ca="1" si="1"/>
        <v/>
      </c>
      <c r="F34" s="76" t="str">
        <f ca="1">IF($A34="","",IF(SUM(INDEX((INDIRECT($B$4&amp;"!C49:AG59")=$E$4)
*(INDIRECT($B$4&amp;"!C3:AG3")=$A34),))=1,ROUND(VLOOKUP($E$4,Einstellungen!$F$2:$H$13,3,FALSE)/30.44,2),IF(SUM(INDEX((INDIRECT($B$4&amp;"!C41:AG46")=$E$4)*(INDIRECT($B$4&amp;"!C3:AG3")=$A34),))=1,INDEX(INDIRECT($B$4&amp;"!1:59"),_xlfn.AGGREGATE(15,6,ROW(C$19:C$60)/(E$4=INDIRECT($B$4&amp;"!C19:AG59"))/(INDIRECT($B$4&amp;"!C3:AG3")=$A34),COUNTIF($A$7:$A34,$A34))+COLUMN(A28),_xlfn.AGGREGATE(15,6,COLUMN($C28:$AH28)/($E$4=INDIRECT($B$4&amp;"!C19:AG59")),ROW(A28))),(INDEX(INDIRECT($B$4&amp;"!1:59"),
_xlfn.AGGREGATE(15,6,ROW(C$19:C$60)/($E$4=INDIRECT($B$4&amp;"!C19:AG59"))
/(INDIRECT($B$4&amp;"!C3:AG3")=$A34),COUNTIF($A$7:$A34,$A34))+COLUMN(C28),
_xlfn.AGGREGATE(15,6,COLUMN($C28:$AH28)/($E$4=INDIRECT($B$4&amp;"!C19:AG59")),ROW(C28)))))))</f>
        <v/>
      </c>
      <c r="G34" s="9"/>
    </row>
    <row r="35" spans="1:7" x14ac:dyDescent="0.25">
      <c r="A35" s="66" t="str">
        <f t="shared" ca="1" si="2"/>
        <v/>
      </c>
      <c r="B35" s="71" t="str">
        <f ca="1">IF($A35="","",IF(SUM(INDEX((INDIRECT($B$4&amp;"!C49:AG59")=$E$4)
*(INDIRECT($B$4&amp;"!C3:AG3")=$A35),))=1,"Urlaub",IF(SUM(INDEX((INDIRECT($B$4&amp;"!C41:AG46")=$E$4)*(INDIRECT($B$4&amp;"!C3:AG3")=$A35),))=1,"Krankheit",INDEX(INDIRECT($B$4&amp;"!1:59"),
_xlfn.AGGREGATE(15,6,ROW(A$19:A$60)/($E$4=INDIRECT($B$4&amp;"!C19:AG59"))
/(INDIRECT($B$4&amp;"!C3:AG3")=$A35),COUNTIF($A$7:$A35,$A35))+COLUMN(A29),
_xlfn.AGGREGATE(15,6,COLUMN($C29:$AH29)/($E$4=INDIRECT($B$4&amp;"!C19:AG59")),ROW(A29)))/24)))</f>
        <v/>
      </c>
      <c r="C35" s="67" t="str">
        <f ca="1">IF($A35="","",IF(SUM(INDEX((INDIRECT($B$4&amp;"!C49:AG59")=$E$4)
*(INDIRECT($B$4&amp;"!C3:AG3")=$A35),))=1,"",IF(SUM(INDEX((INDIRECT($B$4&amp;"!C41:AG46")=$E$4)*(INDIRECT($B$4&amp;"!C3:AG3")=$A35),))=1,"",INDEX(INDIRECT($B$4&amp;"!1:59"),
_xlfn.AGGREGATE(15,6,ROW(B$19:B$60)/($E$4=INDIRECT($B$4&amp;"!C19:AG59"))
/(INDIRECT($B$4&amp;"!C3:AG3")=$A35),COUNTIF($A$7:$A35,$A35))+COLUMN(B29),
_xlfn.AGGREGATE(15,6,COLUMN($C29:$AH29)/($E$4=INDIRECT($B$4&amp;"!C19:AG59")),ROW(B29)))/24)))</f>
        <v/>
      </c>
      <c r="D35" s="76" t="str">
        <f t="shared" ca="1" si="0"/>
        <v/>
      </c>
      <c r="E35" s="75" t="str">
        <f t="shared" ca="1" si="1"/>
        <v/>
      </c>
      <c r="F35" s="76" t="str">
        <f ca="1">IF($A35="","",IF(SUM(INDEX((INDIRECT($B$4&amp;"!C49:AG59")=$E$4)
*(INDIRECT($B$4&amp;"!C3:AG3")=$A35),))=1,ROUND(VLOOKUP($E$4,Einstellungen!$F$2:$H$13,3,FALSE)/30.44,2),IF(SUM(INDEX((INDIRECT($B$4&amp;"!C41:AG46")=$E$4)*(INDIRECT($B$4&amp;"!C3:AG3")=$A35),))=1,INDEX(INDIRECT($B$4&amp;"!1:59"),_xlfn.AGGREGATE(15,6,ROW(C$19:C$60)/(E$4=INDIRECT($B$4&amp;"!C19:AG59"))/(INDIRECT($B$4&amp;"!C3:AG3")=$A35),COUNTIF($A$7:$A35,$A35))+COLUMN(A29),_xlfn.AGGREGATE(15,6,COLUMN($C29:$AH29)/($E$4=INDIRECT($B$4&amp;"!C19:AG59")),ROW(A29))),(INDEX(INDIRECT($B$4&amp;"!1:59"),
_xlfn.AGGREGATE(15,6,ROW(C$19:C$60)/($E$4=INDIRECT($B$4&amp;"!C19:AG59"))
/(INDIRECT($B$4&amp;"!C3:AG3")=$A35),COUNTIF($A$7:$A35,$A35))+COLUMN(C29),
_xlfn.AGGREGATE(15,6,COLUMN($C29:$AH29)/($E$4=INDIRECT($B$4&amp;"!C19:AG59")),ROW(C29)))))))</f>
        <v/>
      </c>
      <c r="G35" s="9"/>
    </row>
    <row r="36" spans="1:7" x14ac:dyDescent="0.25">
      <c r="A36" s="66" t="str">
        <f t="shared" ca="1" si="2"/>
        <v/>
      </c>
      <c r="B36" s="71" t="str">
        <f ca="1">IF($A36="","",IF(SUM(INDEX((INDIRECT($B$4&amp;"!C49:AG59")=$E$4)
*(INDIRECT($B$4&amp;"!C3:AG3")=$A36),))=1,"Urlaub",IF(SUM(INDEX((INDIRECT($B$4&amp;"!C41:AG46")=$E$4)*(INDIRECT($B$4&amp;"!C3:AG3")=$A36),))=1,"Krankheit",INDEX(INDIRECT($B$4&amp;"!1:59"),
_xlfn.AGGREGATE(15,6,ROW(A$19:A$60)/($E$4=INDIRECT($B$4&amp;"!C19:AG59"))
/(INDIRECT($B$4&amp;"!C3:AG3")=$A36),COUNTIF($A$7:$A36,$A36))+COLUMN(A30),
_xlfn.AGGREGATE(15,6,COLUMN($C30:$AH30)/($E$4=INDIRECT($B$4&amp;"!C19:AG59")),ROW(A30)))/24)))</f>
        <v/>
      </c>
      <c r="C36" s="67" t="str">
        <f ca="1">IF($A36="","",IF(SUM(INDEX((INDIRECT($B$4&amp;"!C49:AG59")=$E$4)
*(INDIRECT($B$4&amp;"!C3:AG3")=$A36),))=1,"",IF(SUM(INDEX((INDIRECT($B$4&amp;"!C41:AG46")=$E$4)*(INDIRECT($B$4&amp;"!C3:AG3")=$A36),))=1,"",INDEX(INDIRECT($B$4&amp;"!1:59"),
_xlfn.AGGREGATE(15,6,ROW(B$19:B$60)/($E$4=INDIRECT($B$4&amp;"!C19:AG59"))
/(INDIRECT($B$4&amp;"!C3:AG3")=$A36),COUNTIF($A$7:$A36,$A36))+COLUMN(B30),
_xlfn.AGGREGATE(15,6,COLUMN($C30:$AH30)/($E$4=INDIRECT($B$4&amp;"!C19:AG59")),ROW(B30)))/24)))</f>
        <v/>
      </c>
      <c r="D36" s="76" t="str">
        <f t="shared" ca="1" si="0"/>
        <v/>
      </c>
      <c r="E36" s="75" t="str">
        <f t="shared" ca="1" si="1"/>
        <v/>
      </c>
      <c r="F36" s="76" t="str">
        <f ca="1">IF($A36="","",IF(SUM(INDEX((INDIRECT($B$4&amp;"!C49:AG59")=$E$4)
*(INDIRECT($B$4&amp;"!C3:AG3")=$A36),))=1,ROUND(VLOOKUP($E$4,Einstellungen!$F$2:$H$13,3,FALSE)/30.44,2),IF(SUM(INDEX((INDIRECT($B$4&amp;"!C41:AG46")=$E$4)*(INDIRECT($B$4&amp;"!C3:AG3")=$A36),))=1,INDEX(INDIRECT($B$4&amp;"!1:59"),_xlfn.AGGREGATE(15,6,ROW(C$19:C$60)/(E$4=INDIRECT($B$4&amp;"!C19:AG59"))/(INDIRECT($B$4&amp;"!C3:AG3")=$A36),COUNTIF($A$7:$A36,$A36))+COLUMN(A30),_xlfn.AGGREGATE(15,6,COLUMN($C30:$AH30)/($E$4=INDIRECT($B$4&amp;"!C19:AG59")),ROW(A30))),(INDEX(INDIRECT($B$4&amp;"!1:59"),
_xlfn.AGGREGATE(15,6,ROW(C$19:C$60)/($E$4=INDIRECT($B$4&amp;"!C19:AG59"))
/(INDIRECT($B$4&amp;"!C3:AG3")=$A36),COUNTIF($A$7:$A36,$A36))+COLUMN(C30),
_xlfn.AGGREGATE(15,6,COLUMN($C30:$AH30)/($E$4=INDIRECT($B$4&amp;"!C19:AG59")),ROW(C30)))))))</f>
        <v/>
      </c>
      <c r="G36" s="9"/>
    </row>
    <row r="37" spans="1:7" x14ac:dyDescent="0.25">
      <c r="A37" s="66" t="str">
        <f t="shared" ca="1" si="2"/>
        <v/>
      </c>
      <c r="B37" s="71" t="str">
        <f ca="1">IF($A37="","",IF(SUM(INDEX((INDIRECT($B$4&amp;"!C49:AG59")=$E$4)
*(INDIRECT($B$4&amp;"!C3:AG3")=$A37),))=1,"Urlaub",IF(SUM(INDEX((INDIRECT($B$4&amp;"!C41:AG46")=$E$4)*(INDIRECT($B$4&amp;"!C3:AG3")=$A37),))=1,"Krankheit",INDEX(INDIRECT($B$4&amp;"!1:59"),
_xlfn.AGGREGATE(15,6,ROW(A$19:A$60)/($E$4=INDIRECT($B$4&amp;"!C19:AG59"))
/(INDIRECT($B$4&amp;"!C3:AG3")=$A37),COUNTIF($A$7:$A37,$A37))+COLUMN(A31),
_xlfn.AGGREGATE(15,6,COLUMN($C31:$AH31)/($E$4=INDIRECT($B$4&amp;"!C19:AG59")),ROW(A31)))/24)))</f>
        <v/>
      </c>
      <c r="C37" s="67" t="str">
        <f ca="1">IF($A37="","",IF(SUM(INDEX((INDIRECT($B$4&amp;"!C49:AG59")=$E$4)
*(INDIRECT($B$4&amp;"!C3:AG3")=$A37),))=1,"",IF(SUM(INDEX((INDIRECT($B$4&amp;"!C41:AG46")=$E$4)*(INDIRECT($B$4&amp;"!C3:AG3")=$A37),))=1,"",INDEX(INDIRECT($B$4&amp;"!1:59"),
_xlfn.AGGREGATE(15,6,ROW(B$19:B$60)/($E$4=INDIRECT($B$4&amp;"!C19:AG59"))
/(INDIRECT($B$4&amp;"!C3:AG3")=$A37),COUNTIF($A$7:$A37,$A37))+COLUMN(B31),
_xlfn.AGGREGATE(15,6,COLUMN($C31:$AH31)/($E$4=INDIRECT($B$4&amp;"!C19:AG59")),ROW(B31)))/24)))</f>
        <v/>
      </c>
      <c r="D37" s="76" t="str">
        <f t="shared" ca="1" si="0"/>
        <v/>
      </c>
      <c r="E37" s="75" t="str">
        <f t="shared" ca="1" si="1"/>
        <v/>
      </c>
      <c r="F37" s="76" t="str">
        <f ca="1">IF($A37="","",IF(SUM(INDEX((INDIRECT($B$4&amp;"!C49:AG59")=$E$4)
*(INDIRECT($B$4&amp;"!C3:AG3")=$A37),))=1,ROUND(VLOOKUP($E$4,Einstellungen!$F$2:$H$13,3,FALSE)/30.44,2),IF(SUM(INDEX((INDIRECT($B$4&amp;"!C41:AG46")=$E$4)*(INDIRECT($B$4&amp;"!C3:AG3")=$A37),))=1,INDEX(INDIRECT($B$4&amp;"!1:59"),_xlfn.AGGREGATE(15,6,ROW(C$19:C$60)/(E$4=INDIRECT($B$4&amp;"!C19:AG59"))/(INDIRECT($B$4&amp;"!C3:AG3")=$A37),COUNTIF($A$7:$A37,$A37))+COLUMN(A31),_xlfn.AGGREGATE(15,6,COLUMN($C31:$AH31)/($E$4=INDIRECT($B$4&amp;"!C19:AG59")),ROW(A31))),(INDEX(INDIRECT($B$4&amp;"!1:59"),
_xlfn.AGGREGATE(15,6,ROW(C$19:C$60)/($E$4=INDIRECT($B$4&amp;"!C19:AG59"))
/(INDIRECT($B$4&amp;"!C3:AG3")=$A37),COUNTIF($A$7:$A37,$A37))+COLUMN(C31),
_xlfn.AGGREGATE(15,6,COLUMN($C31:$AH31)/($E$4=INDIRECT($B$4&amp;"!C19:AG59")),ROW(C31)))))))</f>
        <v/>
      </c>
      <c r="G37" s="9"/>
    </row>
    <row r="38" spans="1:7" x14ac:dyDescent="0.25">
      <c r="A38" s="66" t="str">
        <f t="shared" ca="1" si="2"/>
        <v/>
      </c>
      <c r="B38" s="71" t="str">
        <f ca="1">IF($A38="","",IF(SUM(INDEX((INDIRECT($B$4&amp;"!C49:AG59")=$E$4)
*(INDIRECT($B$4&amp;"!C3:AG3")=$A38),))=1,"Urlaub",IF(SUM(INDEX((INDIRECT($B$4&amp;"!C41:AG46")=$E$4)*(INDIRECT($B$4&amp;"!C3:AG3")=$A38),))=1,"Krankheit",INDEX(INDIRECT($B$4&amp;"!1:59"),
_xlfn.AGGREGATE(15,6,ROW(A$19:A$60)/($E$4=INDIRECT($B$4&amp;"!C19:AG59"))
/(INDIRECT($B$4&amp;"!C3:AG3")=$A38),COUNTIF($A$7:$A38,$A38))+COLUMN(A32),
_xlfn.AGGREGATE(15,6,COLUMN($C32:$AH32)/($E$4=INDIRECT($B$4&amp;"!C19:AG59")),ROW(A32)))/24)))</f>
        <v/>
      </c>
      <c r="C38" s="67" t="str">
        <f ca="1">IF($A38="","",IF(SUM(INDEX((INDIRECT($B$4&amp;"!C49:AG59")=$E$4)
*(INDIRECT($B$4&amp;"!C3:AG3")=$A38),))=1,"",IF(SUM(INDEX((INDIRECT($B$4&amp;"!C41:AG46")=$E$4)*(INDIRECT($B$4&amp;"!C3:AG3")=$A38),))=1,"",INDEX(INDIRECT($B$4&amp;"!1:59"),
_xlfn.AGGREGATE(15,6,ROW(B$19:B$60)/($E$4=INDIRECT($B$4&amp;"!C19:AG59"))
/(INDIRECT($B$4&amp;"!C3:AG3")=$A38),COUNTIF($A$7:$A38,$A38))+COLUMN(B32),
_xlfn.AGGREGATE(15,6,COLUMN($C32:$AH32)/($E$4=INDIRECT($B$4&amp;"!C19:AG59")),ROW(B32)))/24)))</f>
        <v/>
      </c>
      <c r="D38" s="76" t="str">
        <f t="shared" ca="1" si="0"/>
        <v/>
      </c>
      <c r="E38" s="75" t="str">
        <f t="shared" ca="1" si="1"/>
        <v/>
      </c>
      <c r="F38" s="76" t="str">
        <f ca="1">IF($A38="","",IF(SUM(INDEX((INDIRECT($B$4&amp;"!C49:AG59")=$E$4)
*(INDIRECT($B$4&amp;"!C3:AG3")=$A38),))=1,ROUND(VLOOKUP($E$4,Einstellungen!$F$2:$H$13,3,FALSE)/30.44,2),IF(SUM(INDEX((INDIRECT($B$4&amp;"!C41:AG46")=$E$4)*(INDIRECT($B$4&amp;"!C3:AG3")=$A38),))=1,INDEX(INDIRECT($B$4&amp;"!1:59"),_xlfn.AGGREGATE(15,6,ROW(C$19:C$60)/(E$4=INDIRECT($B$4&amp;"!C19:AG59"))/(INDIRECT($B$4&amp;"!C3:AG3")=$A38),COUNTIF($A$7:$A38,$A38))+COLUMN(A32),_xlfn.AGGREGATE(15,6,COLUMN($C32:$AH32)/($E$4=INDIRECT($B$4&amp;"!C19:AG59")),ROW(A32))),(INDEX(INDIRECT($B$4&amp;"!1:59"),
_xlfn.AGGREGATE(15,6,ROW(C$19:C$60)/($E$4=INDIRECT($B$4&amp;"!C19:AG59"))
/(INDIRECT($B$4&amp;"!C3:AG3")=$A38),COUNTIF($A$7:$A38,$A38))+COLUMN(C32),
_xlfn.AGGREGATE(15,6,COLUMN($C32:$AH32)/($E$4=INDIRECT($B$4&amp;"!C19:AG59")),ROW(C32)))))))</f>
        <v/>
      </c>
      <c r="G38" s="9"/>
    </row>
    <row r="39" spans="1:7" x14ac:dyDescent="0.25">
      <c r="A39" s="66" t="str">
        <f t="shared" ca="1" si="2"/>
        <v/>
      </c>
      <c r="B39" s="71" t="str">
        <f ca="1">IF($A39="","",IF(SUM(INDEX((INDIRECT($B$4&amp;"!C49:AG59")=$E$4)
*(INDIRECT($B$4&amp;"!C3:AG3")=$A39),))=1,"Urlaub",IF(SUM(INDEX((INDIRECT($B$4&amp;"!C41:AG46")=$E$4)*(INDIRECT($B$4&amp;"!C3:AG3")=$A39),))=1,"Krankheit",INDEX(INDIRECT($B$4&amp;"!1:59"),
_xlfn.AGGREGATE(15,6,ROW(A$19:A$60)/($E$4=INDIRECT($B$4&amp;"!C19:AG59"))
/(INDIRECT($B$4&amp;"!C3:AG3")=$A39),COUNTIF($A$7:$A39,$A39))+COLUMN(A33),
_xlfn.AGGREGATE(15,6,COLUMN($C33:$AH33)/($E$4=INDIRECT($B$4&amp;"!C19:AG59")),ROW(A33)))/24)))</f>
        <v/>
      </c>
      <c r="C39" s="67" t="str">
        <f ca="1">IF($A39="","",IF(SUM(INDEX((INDIRECT($B$4&amp;"!C49:AG59")=$E$4)
*(INDIRECT($B$4&amp;"!C3:AG3")=$A39),))=1,"",IF(SUM(INDEX((INDIRECT($B$4&amp;"!C41:AG46")=$E$4)*(INDIRECT($B$4&amp;"!C3:AG3")=$A39),))=1,"",INDEX(INDIRECT($B$4&amp;"!1:59"),
_xlfn.AGGREGATE(15,6,ROW(B$19:B$60)/($E$4=INDIRECT($B$4&amp;"!C19:AG59"))
/(INDIRECT($B$4&amp;"!C3:AG3")=$A39),COUNTIF($A$7:$A39,$A39))+COLUMN(B33),
_xlfn.AGGREGATE(15,6,COLUMN($C33:$AH33)/($E$4=INDIRECT($B$4&amp;"!C19:AG59")),ROW(B33)))/24)))</f>
        <v/>
      </c>
      <c r="D39" s="76" t="str">
        <f t="shared" ca="1" si="0"/>
        <v/>
      </c>
      <c r="E39" s="75" t="str">
        <f t="shared" ca="1" si="1"/>
        <v/>
      </c>
      <c r="F39" s="76" t="str">
        <f ca="1">IF($A39="","",IF(SUM(INDEX((INDIRECT($B$4&amp;"!C49:AG59")=$E$4)
*(INDIRECT($B$4&amp;"!C3:AG3")=$A39),))=1,ROUND(VLOOKUP($E$4,Einstellungen!$F$2:$H$13,3,FALSE)/30.44,2),IF(SUM(INDEX((INDIRECT($B$4&amp;"!C41:AG46")=$E$4)*(INDIRECT($B$4&amp;"!C3:AG3")=$A39),))=1,INDEX(INDIRECT($B$4&amp;"!1:59"),_xlfn.AGGREGATE(15,6,ROW(C$19:C$60)/(E$4=INDIRECT($B$4&amp;"!C19:AG59"))/(INDIRECT($B$4&amp;"!C3:AG3")=$A39),COUNTIF($A$7:$A39,$A39))+COLUMN(A33),_xlfn.AGGREGATE(15,6,COLUMN($C33:$AH33)/($E$4=INDIRECT($B$4&amp;"!C19:AG59")),ROW(A33))),(INDEX(INDIRECT($B$4&amp;"!1:59"),
_xlfn.AGGREGATE(15,6,ROW(C$19:C$60)/($E$4=INDIRECT($B$4&amp;"!C19:AG59"))
/(INDIRECT($B$4&amp;"!C3:AG3")=$A39),COUNTIF($A$7:$A39,$A39))+COLUMN(C33),
_xlfn.AGGREGATE(15,6,COLUMN($C33:$AH33)/($E$4=INDIRECT($B$4&amp;"!C19:AG59")),ROW(C33)))))))</f>
        <v/>
      </c>
      <c r="G39" s="9"/>
    </row>
    <row r="40" spans="1:7" x14ac:dyDescent="0.25">
      <c r="A40" s="66" t="str">
        <f t="shared" ca="1" si="2"/>
        <v/>
      </c>
      <c r="B40" s="71" t="str">
        <f ca="1">IF($A40="","",IF(SUM(INDEX((INDIRECT($B$4&amp;"!C49:AG59")=$E$4)
*(INDIRECT($B$4&amp;"!C3:AG3")=$A40),))=1,"Urlaub",IF(SUM(INDEX((INDIRECT($B$4&amp;"!C41:AG46")=$E$4)*(INDIRECT($B$4&amp;"!C3:AG3")=$A40),))=1,"Krankheit",INDEX(INDIRECT($B$4&amp;"!1:59"),
_xlfn.AGGREGATE(15,6,ROW(A$19:A$60)/($E$4=INDIRECT($B$4&amp;"!C19:AG59"))
/(INDIRECT($B$4&amp;"!C3:AG3")=$A40),COUNTIF($A$7:$A40,$A40))+COLUMN(A34),
_xlfn.AGGREGATE(15,6,COLUMN($C34:$AH34)/($E$4=INDIRECT($B$4&amp;"!C19:AG59")),ROW(A34)))/24)))</f>
        <v/>
      </c>
      <c r="C40" s="67" t="str">
        <f ca="1">IF($A40="","",IF(SUM(INDEX((INDIRECT($B$4&amp;"!C49:AG59")=$E$4)
*(INDIRECT($B$4&amp;"!C3:AG3")=$A40),))=1,"",IF(SUM(INDEX((INDIRECT($B$4&amp;"!C41:AG46")=$E$4)*(INDIRECT($B$4&amp;"!C3:AG3")=$A40),))=1,"",INDEX(INDIRECT($B$4&amp;"!1:59"),
_xlfn.AGGREGATE(15,6,ROW(B$19:B$60)/($E$4=INDIRECT($B$4&amp;"!C19:AG59"))
/(INDIRECT($B$4&amp;"!C3:AG3")=$A40),COUNTIF($A$7:$A40,$A40))+COLUMN(B34),
_xlfn.AGGREGATE(15,6,COLUMN($C34:$AH34)/($E$4=INDIRECT($B$4&amp;"!C19:AG59")),ROW(B34)))/24)))</f>
        <v/>
      </c>
      <c r="D40" s="76" t="str">
        <f t="shared" ca="1" si="0"/>
        <v/>
      </c>
      <c r="E40" s="75" t="str">
        <f t="shared" ca="1" si="1"/>
        <v/>
      </c>
      <c r="F40" s="76" t="str">
        <f ca="1">IF($A40="","",IF(SUM(INDEX((INDIRECT($B$4&amp;"!C49:AG59")=$E$4)
*(INDIRECT($B$4&amp;"!C3:AG3")=$A40),))=1,ROUND(VLOOKUP($E$4,Einstellungen!$F$2:$H$13,3,FALSE)/30.44,2),IF(SUM(INDEX((INDIRECT($B$4&amp;"!C41:AG46")=$E$4)*(INDIRECT($B$4&amp;"!C3:AG3")=$A40),))=1,INDEX(INDIRECT($B$4&amp;"!1:59"),_xlfn.AGGREGATE(15,6,ROW(C$19:C$60)/(E$4=INDIRECT($B$4&amp;"!C19:AG59"))/(INDIRECT($B$4&amp;"!C3:AG3")=$A40),COUNTIF($A$7:$A40,$A40))+COLUMN(A34),_xlfn.AGGREGATE(15,6,COLUMN($C34:$AH34)/($E$4=INDIRECT($B$4&amp;"!C19:AG59")),ROW(A34))),(INDEX(INDIRECT($B$4&amp;"!1:59"),
_xlfn.AGGREGATE(15,6,ROW(C$19:C$60)/($E$4=INDIRECT($B$4&amp;"!C19:AG59"))
/(INDIRECT($B$4&amp;"!C3:AG3")=$A40),COUNTIF($A$7:$A40,$A40))+COLUMN(C34),
_xlfn.AGGREGATE(15,6,COLUMN($C34:$AH34)/($E$4=INDIRECT($B$4&amp;"!C19:AG59")),ROW(C34)))))))</f>
        <v/>
      </c>
      <c r="G40" s="9"/>
    </row>
    <row r="41" spans="1:7" x14ac:dyDescent="0.25">
      <c r="A41" s="66" t="str">
        <f t="shared" ca="1" si="2"/>
        <v/>
      </c>
      <c r="B41" s="71" t="str">
        <f ca="1">IF($A41="","",IF(SUM(INDEX((INDIRECT($B$4&amp;"!C49:AG59")=$E$4)
*(INDIRECT($B$4&amp;"!C3:AG3")=$A41),))=1,"Urlaub",IF(SUM(INDEX((INDIRECT($B$4&amp;"!C41:AG46")=$E$4)*(INDIRECT($B$4&amp;"!C3:AG3")=$A41),))=1,"Krankheit",INDEX(INDIRECT($B$4&amp;"!1:59"),
_xlfn.AGGREGATE(15,6,ROW(A$19:A$60)/($E$4=INDIRECT($B$4&amp;"!C19:AG59"))
/(INDIRECT($B$4&amp;"!C3:AG3")=$A41),COUNTIF($A$7:$A41,$A41))+COLUMN(A35),
_xlfn.AGGREGATE(15,6,COLUMN($C35:$AH35)/($E$4=INDIRECT($B$4&amp;"!C19:AG59")),ROW(A35)))/24)))</f>
        <v/>
      </c>
      <c r="C41" s="67" t="str">
        <f ca="1">IF($A41="","",IF(SUM(INDEX((INDIRECT($B$4&amp;"!C49:AG59")=$E$4)
*(INDIRECT($B$4&amp;"!C3:AG3")=$A41),))=1,"",IF(SUM(INDEX((INDIRECT($B$4&amp;"!C41:AG46")=$E$4)*(INDIRECT($B$4&amp;"!C3:AG3")=$A41),))=1,"",INDEX(INDIRECT($B$4&amp;"!1:59"),
_xlfn.AGGREGATE(15,6,ROW(B$19:B$60)/($E$4=INDIRECT($B$4&amp;"!C19:AG59"))
/(INDIRECT($B$4&amp;"!C3:AG3")=$A41),COUNTIF($A$7:$A41,$A41))+COLUMN(B35),
_xlfn.AGGREGATE(15,6,COLUMN($C35:$AH35)/($E$4=INDIRECT($B$4&amp;"!C19:AG59")),ROW(B35)))/24)))</f>
        <v/>
      </c>
      <c r="D41" s="76" t="str">
        <f t="shared" ca="1" si="0"/>
        <v/>
      </c>
      <c r="E41" s="75" t="str">
        <f t="shared" ca="1" si="1"/>
        <v/>
      </c>
      <c r="F41" s="76" t="str">
        <f ca="1">IF($A41="","",IF(SUM(INDEX((INDIRECT($B$4&amp;"!C49:AG59")=$E$4)
*(INDIRECT($B$4&amp;"!C3:AG3")=$A41),))=1,ROUND(VLOOKUP($E$4,Einstellungen!$F$2:$H$13,3,FALSE)/30.44,2),IF(SUM(INDEX((INDIRECT($B$4&amp;"!C41:AG46")=$E$4)*(INDIRECT($B$4&amp;"!C3:AG3")=$A41),))=1,INDEX(INDIRECT($B$4&amp;"!1:59"),_xlfn.AGGREGATE(15,6,ROW(C$19:C$60)/(E$4=INDIRECT($B$4&amp;"!C19:AG59"))/(INDIRECT($B$4&amp;"!C3:AG3")=$A41),COUNTIF($A$7:$A41,$A41))+COLUMN(A35),_xlfn.AGGREGATE(15,6,COLUMN($C35:$AH35)/($E$4=INDIRECT($B$4&amp;"!C19:AG59")),ROW(A35))),(INDEX(INDIRECT($B$4&amp;"!1:59"),
_xlfn.AGGREGATE(15,6,ROW(C$19:C$60)/($E$4=INDIRECT($B$4&amp;"!C19:AG59"))
/(INDIRECT($B$4&amp;"!C3:AG3")=$A41),COUNTIF($A$7:$A41,$A41))+COLUMN(C35),
_xlfn.AGGREGATE(15,6,COLUMN($C35:$AH35)/($E$4=INDIRECT($B$4&amp;"!C19:AG59")),ROW(C35)))))))</f>
        <v/>
      </c>
      <c r="G41" s="9"/>
    </row>
    <row r="42" spans="1:7" x14ac:dyDescent="0.25">
      <c r="A42" s="66" t="str">
        <f t="shared" ca="1" si="2"/>
        <v/>
      </c>
      <c r="B42" s="71" t="str">
        <f ca="1">IF($A42="","",IF(SUM(INDEX((INDIRECT($B$4&amp;"!C49:AG59")=$E$4)
*(INDIRECT($B$4&amp;"!C3:AG3")=$A42),))=1,"Urlaub",IF(SUM(INDEX((INDIRECT($B$4&amp;"!C41:AG46")=$E$4)*(INDIRECT($B$4&amp;"!C3:AG3")=$A42),))=1,"Krankheit",INDEX(INDIRECT($B$4&amp;"!1:59"),
_xlfn.AGGREGATE(15,6,ROW(A$19:A$60)/($E$4=INDIRECT($B$4&amp;"!C19:AG59"))
/(INDIRECT($B$4&amp;"!C3:AG3")=$A42),COUNTIF($A$7:$A42,$A42))+COLUMN(A36),
_xlfn.AGGREGATE(15,6,COLUMN($C36:$AH36)/($E$4=INDIRECT($B$4&amp;"!C19:AG59")),ROW(A36)))/24)))</f>
        <v/>
      </c>
      <c r="C42" s="67" t="str">
        <f ca="1">IF($A42="","",IF(SUM(INDEX((INDIRECT($B$4&amp;"!C49:AG59")=$E$4)
*(INDIRECT($B$4&amp;"!C3:AG3")=$A42),))=1,"",IF(SUM(INDEX((INDIRECT($B$4&amp;"!C41:AG46")=$E$4)*(INDIRECT($B$4&amp;"!C3:AG3")=$A42),))=1,"",INDEX(INDIRECT($B$4&amp;"!1:59"),
_xlfn.AGGREGATE(15,6,ROW(B$19:B$60)/($E$4=INDIRECT($B$4&amp;"!C19:AG59"))
/(INDIRECT($B$4&amp;"!C3:AG3")=$A42),COUNTIF($A$7:$A42,$A42))+COLUMN(B36),
_xlfn.AGGREGATE(15,6,COLUMN($C36:$AH36)/($E$4=INDIRECT($B$4&amp;"!C19:AG59")),ROW(B36)))/24)))</f>
        <v/>
      </c>
      <c r="D42" s="76" t="str">
        <f t="shared" ca="1" si="0"/>
        <v/>
      </c>
      <c r="E42" s="75" t="str">
        <f t="shared" ca="1" si="1"/>
        <v/>
      </c>
      <c r="F42" s="76" t="str">
        <f ca="1">IF($A42="","",IF(SUM(INDEX((INDIRECT($B$4&amp;"!C49:AG59")=$E$4)
*(INDIRECT($B$4&amp;"!C3:AG3")=$A42),))=1,ROUND(VLOOKUP($E$4,Einstellungen!$F$2:$H$13,3,FALSE)/30.44,2),IF(SUM(INDEX((INDIRECT($B$4&amp;"!C41:AG46")=$E$4)*(INDIRECT($B$4&amp;"!C3:AG3")=$A42),))=1,INDEX(INDIRECT($B$4&amp;"!1:59"),_xlfn.AGGREGATE(15,6,ROW(C$19:C$60)/(E$4=INDIRECT($B$4&amp;"!C19:AG59"))/(INDIRECT($B$4&amp;"!C3:AG3")=$A42),COUNTIF($A$7:$A42,$A42))+COLUMN(A36),_xlfn.AGGREGATE(15,6,COLUMN($C36:$AH36)/($E$4=INDIRECT($B$4&amp;"!C19:AG59")),ROW(A36))),(INDEX(INDIRECT($B$4&amp;"!1:59"),
_xlfn.AGGREGATE(15,6,ROW(C$19:C$60)/($E$4=INDIRECT($B$4&amp;"!C19:AG59"))
/(INDIRECT($B$4&amp;"!C3:AG3")=$A42),COUNTIF($A$7:$A42,$A42))+COLUMN(C36),
_xlfn.AGGREGATE(15,6,COLUMN($C36:$AH36)/($E$4=INDIRECT($B$4&amp;"!C19:AG59")),ROW(C36)))))))</f>
        <v/>
      </c>
      <c r="G42" s="9"/>
    </row>
    <row r="43" spans="1:7" x14ac:dyDescent="0.25">
      <c r="A43" s="66" t="str">
        <f t="shared" ca="1" si="2"/>
        <v/>
      </c>
      <c r="B43" s="71" t="str">
        <f ca="1">IF($A43="","",IF(SUM(INDEX((INDIRECT($B$4&amp;"!C49:AG59")=$E$4)
*(INDIRECT($B$4&amp;"!C3:AG3")=$A43),))=1,"Urlaub",IF(SUM(INDEX((INDIRECT($B$4&amp;"!C41:AG46")=$E$4)*(INDIRECT($B$4&amp;"!C3:AG3")=$A43),))=1,"Krankheit",INDEX(INDIRECT($B$4&amp;"!1:59"),
_xlfn.AGGREGATE(15,6,ROW(A$19:A$60)/($E$4=INDIRECT($B$4&amp;"!C19:AG59"))
/(INDIRECT($B$4&amp;"!C3:AG3")=$A43),COUNTIF($A$7:$A43,$A43))+COLUMN(A37),
_xlfn.AGGREGATE(15,6,COLUMN($C37:$AH37)/($E$4=INDIRECT($B$4&amp;"!C19:AG59")),ROW(A37)))/24)))</f>
        <v/>
      </c>
      <c r="C43" s="67" t="str">
        <f ca="1">IF($A43="","",IF(SUM(INDEX((INDIRECT($B$4&amp;"!C49:AG59")=$E$4)
*(INDIRECT($B$4&amp;"!C3:AG3")=$A43),))=1,"",IF(SUM(INDEX((INDIRECT($B$4&amp;"!C41:AG46")=$E$4)*(INDIRECT($B$4&amp;"!C3:AG3")=$A43),))=1,"",INDEX(INDIRECT($B$4&amp;"!1:59"),
_xlfn.AGGREGATE(15,6,ROW(B$19:B$60)/($E$4=INDIRECT($B$4&amp;"!C19:AG59"))
/(INDIRECT($B$4&amp;"!C3:AG3")=$A43),COUNTIF($A$7:$A43,$A43))+COLUMN(B37),
_xlfn.AGGREGATE(15,6,COLUMN($C37:$AH37)/($E$4=INDIRECT($B$4&amp;"!C19:AG59")),ROW(B37)))/24)))</f>
        <v/>
      </c>
      <c r="D43" s="76" t="str">
        <f t="shared" ca="1" si="0"/>
        <v/>
      </c>
      <c r="E43" s="75" t="str">
        <f t="shared" ca="1" si="1"/>
        <v/>
      </c>
      <c r="F43" s="76" t="str">
        <f ca="1">IF($A43="","",IF(SUM(INDEX((INDIRECT($B$4&amp;"!C49:AG59")=$E$4)
*(INDIRECT($B$4&amp;"!C3:AG3")=$A43),))=1,ROUND(VLOOKUP($E$4,Einstellungen!$F$2:$H$13,3,FALSE)/30.44,2),IF(SUM(INDEX((INDIRECT($B$4&amp;"!C41:AG46")=$E$4)*(INDIRECT($B$4&amp;"!C3:AG3")=$A43),))=1,INDEX(INDIRECT($B$4&amp;"!1:59"),_xlfn.AGGREGATE(15,6,ROW(C$19:C$60)/(E$4=INDIRECT($B$4&amp;"!C19:AG59"))/(INDIRECT($B$4&amp;"!C3:AG3")=$A43),COUNTIF($A$7:$A43,$A43))+COLUMN(A37),_xlfn.AGGREGATE(15,6,COLUMN($C37:$AH37)/($E$4=INDIRECT($B$4&amp;"!C19:AG59")),ROW(A37))),(INDEX(INDIRECT($B$4&amp;"!1:59"),
_xlfn.AGGREGATE(15,6,ROW(C$19:C$60)/($E$4=INDIRECT($B$4&amp;"!C19:AG59"))
/(INDIRECT($B$4&amp;"!C3:AG3")=$A43),COUNTIF($A$7:$A43,$A43))+COLUMN(C37),
_xlfn.AGGREGATE(15,6,COLUMN($C37:$AH37)/($E$4=INDIRECT($B$4&amp;"!C19:AG59")),ROW(C37)))))))</f>
        <v/>
      </c>
      <c r="G43" s="9"/>
    </row>
    <row r="44" spans="1:7" x14ac:dyDescent="0.25">
      <c r="A44" s="66" t="str">
        <f t="shared" ca="1" si="2"/>
        <v/>
      </c>
      <c r="B44" s="71" t="str">
        <f ca="1">IF($A44="","",IF(SUM(INDEX((INDIRECT($B$4&amp;"!C49:AG59")=$E$4)
*(INDIRECT($B$4&amp;"!C3:AG3")=$A44),))=1,"Urlaub",IF(SUM(INDEX((INDIRECT($B$4&amp;"!C41:AG46")=$E$4)*(INDIRECT($B$4&amp;"!C3:AG3")=$A44),))=1,"Krankheit",INDEX(INDIRECT($B$4&amp;"!1:59"),
_xlfn.AGGREGATE(15,6,ROW(A$19:A$60)/($E$4=INDIRECT($B$4&amp;"!C19:AG59"))
/(INDIRECT($B$4&amp;"!C3:AG3")=$A44),COUNTIF($A$7:$A44,$A44))+COLUMN(A38),
_xlfn.AGGREGATE(15,6,COLUMN($C38:$AH38)/($E$4=INDIRECT($B$4&amp;"!C19:AG59")),ROW(A38)))/24)))</f>
        <v/>
      </c>
      <c r="C44" s="67" t="str">
        <f ca="1">IF($A44="","",IF(SUM(INDEX((INDIRECT($B$4&amp;"!C49:AG59")=$E$4)
*(INDIRECT($B$4&amp;"!C3:AG3")=$A44),))=1,"",IF(SUM(INDEX((INDIRECT($B$4&amp;"!C41:AG46")=$E$4)*(INDIRECT($B$4&amp;"!C3:AG3")=$A44),))=1,"",INDEX(INDIRECT($B$4&amp;"!1:59"),
_xlfn.AGGREGATE(15,6,ROW(B$19:B$60)/($E$4=INDIRECT($B$4&amp;"!C19:AG59"))
/(INDIRECT($B$4&amp;"!C3:AG3")=$A44),COUNTIF($A$7:$A44,$A44))+COLUMN(B38),
_xlfn.AGGREGATE(15,6,COLUMN($C38:$AH38)/($E$4=INDIRECT($B$4&amp;"!C19:AG59")),ROW(B38)))/24)))</f>
        <v/>
      </c>
      <c r="D44" s="76" t="str">
        <f t="shared" ca="1" si="0"/>
        <v/>
      </c>
      <c r="E44" s="75" t="str">
        <f t="shared" ca="1" si="1"/>
        <v/>
      </c>
      <c r="F44" s="76" t="str">
        <f ca="1">IF($A44="","",IF(SUM(INDEX((INDIRECT($B$4&amp;"!C49:AG59")=$E$4)
*(INDIRECT($B$4&amp;"!C3:AG3")=$A44),))=1,ROUND(VLOOKUP($E$4,Einstellungen!$F$2:$H$13,3,FALSE)/30.44,2),IF(SUM(INDEX((INDIRECT($B$4&amp;"!C41:AG46")=$E$4)*(INDIRECT($B$4&amp;"!C3:AG3")=$A44),))=1,INDEX(INDIRECT($B$4&amp;"!1:59"),_xlfn.AGGREGATE(15,6,ROW(C$19:C$60)/(E$4=INDIRECT($B$4&amp;"!C19:AG59"))/(INDIRECT($B$4&amp;"!C3:AG3")=$A44),COUNTIF($A$7:$A44,$A44))+COLUMN(A38),_xlfn.AGGREGATE(15,6,COLUMN($C38:$AH38)/($E$4=INDIRECT($B$4&amp;"!C19:AG59")),ROW(A38))),(INDEX(INDIRECT($B$4&amp;"!1:59"),
_xlfn.AGGREGATE(15,6,ROW(C$19:C$60)/($E$4=INDIRECT($B$4&amp;"!C19:AG59"))
/(INDIRECT($B$4&amp;"!C3:AG3")=$A44),COUNTIF($A$7:$A44,$A44))+COLUMN(C38),
_xlfn.AGGREGATE(15,6,COLUMN($C38:$AH38)/($E$4=INDIRECT($B$4&amp;"!C19:AG59")),ROW(C38)))))))</f>
        <v/>
      </c>
      <c r="G44" s="9"/>
    </row>
    <row r="45" spans="1:7" x14ac:dyDescent="0.25">
      <c r="A45" s="66" t="str">
        <f t="shared" ca="1" si="2"/>
        <v/>
      </c>
      <c r="B45" s="71" t="str">
        <f ca="1">IF($A45="","",IF(SUM(INDEX((INDIRECT($B$4&amp;"!C49:AG59")=$E$4)
*(INDIRECT($B$4&amp;"!C3:AG3")=$A45),))=1,"Urlaub",IF(SUM(INDEX((INDIRECT($B$4&amp;"!C41:AG46")=$E$4)*(INDIRECT($B$4&amp;"!C3:AG3")=$A45),))=1,"Krankheit",INDEX(INDIRECT($B$4&amp;"!1:59"),
_xlfn.AGGREGATE(15,6,ROW(A$19:A$60)/($E$4=INDIRECT($B$4&amp;"!C19:AG59"))
/(INDIRECT($B$4&amp;"!C3:AG3")=$A45),COUNTIF($A$7:$A45,$A45))+COLUMN(A39),
_xlfn.AGGREGATE(15,6,COLUMN($C39:$AH39)/($E$4=INDIRECT($B$4&amp;"!C19:AG59")),ROW(A39)))/24)))</f>
        <v/>
      </c>
      <c r="C45" s="67" t="str">
        <f ca="1">IF($A45="","",IF(SUM(INDEX((INDIRECT($B$4&amp;"!C49:AG59")=$E$4)
*(INDIRECT($B$4&amp;"!C3:AG3")=$A45),))=1,"",IF(SUM(INDEX((INDIRECT($B$4&amp;"!C41:AG46")=$E$4)*(INDIRECT($B$4&amp;"!C3:AG3")=$A45),))=1,"",INDEX(INDIRECT($B$4&amp;"!1:59"),
_xlfn.AGGREGATE(15,6,ROW(B$19:B$60)/($E$4=INDIRECT($B$4&amp;"!C19:AG59"))
/(INDIRECT($B$4&amp;"!C3:AG3")=$A45),COUNTIF($A$7:$A45,$A45))+COLUMN(B39),
_xlfn.AGGREGATE(15,6,COLUMN($C39:$AH39)/($E$4=INDIRECT($B$4&amp;"!C19:AG59")),ROW(B39)))/24)))</f>
        <v/>
      </c>
      <c r="D45" s="76" t="str">
        <f t="shared" ca="1" si="0"/>
        <v/>
      </c>
      <c r="E45" s="75" t="str">
        <f t="shared" ca="1" si="1"/>
        <v/>
      </c>
      <c r="F45" s="76" t="str">
        <f ca="1">IF($A45="","",IF(SUM(INDEX((INDIRECT($B$4&amp;"!C49:AG59")=$E$4)
*(INDIRECT($B$4&amp;"!C3:AG3")=$A45),))=1,ROUND(VLOOKUP($E$4,Einstellungen!$F$2:$H$13,3,FALSE)/30.44,2),IF(SUM(INDEX((INDIRECT($B$4&amp;"!C41:AG46")=$E$4)*(INDIRECT($B$4&amp;"!C3:AG3")=$A45),))=1,INDEX(INDIRECT($B$4&amp;"!1:59"),_xlfn.AGGREGATE(15,6,ROW(C$19:C$60)/(E$4=INDIRECT($B$4&amp;"!C19:AG59"))/(INDIRECT($B$4&amp;"!C3:AG3")=$A45),COUNTIF($A$7:$A45,$A45))+COLUMN(A39),_xlfn.AGGREGATE(15,6,COLUMN($C39:$AH39)/($E$4=INDIRECT($B$4&amp;"!C19:AG59")),ROW(A39))),(INDEX(INDIRECT($B$4&amp;"!1:59"),
_xlfn.AGGREGATE(15,6,ROW(C$19:C$60)/($E$4=INDIRECT($B$4&amp;"!C19:AG59"))
/(INDIRECT($B$4&amp;"!C3:AG3")=$A45),COUNTIF($A$7:$A45,$A45))+COLUMN(C39),
_xlfn.AGGREGATE(15,6,COLUMN($C39:$AH39)/($E$4=INDIRECT($B$4&amp;"!C19:AG59")),ROW(C39)))))))</f>
        <v/>
      </c>
      <c r="G45" s="9"/>
    </row>
    <row r="46" spans="1:7" x14ac:dyDescent="0.25">
      <c r="A46" s="66" t="str">
        <f t="shared" ca="1" si="2"/>
        <v/>
      </c>
      <c r="B46" s="71" t="str">
        <f ca="1">IF($A46="","",IF(SUM(INDEX((INDIRECT($B$4&amp;"!C49:AG59")=$E$4)
*(INDIRECT($B$4&amp;"!C3:AG3")=$A46),))=1,"Urlaub",IF(SUM(INDEX((INDIRECT($B$4&amp;"!C41:AG46")=$E$4)*(INDIRECT($B$4&amp;"!C3:AG3")=$A46),))=1,"Krankheit",INDEX(INDIRECT($B$4&amp;"!1:59"),
_xlfn.AGGREGATE(15,6,ROW(A$19:A$60)/($E$4=INDIRECT($B$4&amp;"!C19:AG59"))
/(INDIRECT($B$4&amp;"!C3:AG3")=$A46),COUNTIF($A$7:$A46,$A46))+COLUMN(A40),
_xlfn.AGGREGATE(15,6,COLUMN($C40:$AH40)/($E$4=INDIRECT($B$4&amp;"!C19:AG59")),ROW(A40)))/24)))</f>
        <v/>
      </c>
      <c r="C46" s="67" t="str">
        <f ca="1">IF($A46="","",IF(SUM(INDEX((INDIRECT($B$4&amp;"!C49:AG59")=$E$4)
*(INDIRECT($B$4&amp;"!C3:AG3")=$A46),))=1,"",IF(SUM(INDEX((INDIRECT($B$4&amp;"!C41:AG46")=$E$4)*(INDIRECT($B$4&amp;"!C3:AG3")=$A46),))=1,"",INDEX(INDIRECT($B$4&amp;"!1:59"),
_xlfn.AGGREGATE(15,6,ROW(B$19:B$60)/($E$4=INDIRECT($B$4&amp;"!C19:AG59"))
/(INDIRECT($B$4&amp;"!C3:AG3")=$A46),COUNTIF($A$7:$A46,$A46))+COLUMN(B40),
_xlfn.AGGREGATE(15,6,COLUMN($C40:$AH40)/($E$4=INDIRECT($B$4&amp;"!C19:AG59")),ROW(B40)))/24)))</f>
        <v/>
      </c>
      <c r="D46" s="76" t="str">
        <f t="shared" ca="1" si="0"/>
        <v/>
      </c>
      <c r="E46" s="75" t="str">
        <f t="shared" ca="1" si="1"/>
        <v/>
      </c>
      <c r="F46" s="76" t="str">
        <f ca="1">IF($A46="","",IF(SUM(INDEX((INDIRECT($B$4&amp;"!C49:AG59")=$E$4)
*(INDIRECT($B$4&amp;"!C3:AG3")=$A46),))=1,ROUND(VLOOKUP($E$4,Einstellungen!$F$2:$H$13,3,FALSE)/30.44,2),IF(SUM(INDEX((INDIRECT($B$4&amp;"!C41:AG46")=$E$4)*(INDIRECT($B$4&amp;"!C3:AG3")=$A46),))=1,INDEX(INDIRECT($B$4&amp;"!1:59"),_xlfn.AGGREGATE(15,6,ROW(C$19:C$60)/(E$4=INDIRECT($B$4&amp;"!C19:AG59"))/(INDIRECT($B$4&amp;"!C3:AG3")=$A46),COUNTIF($A$7:$A46,$A46))+COLUMN(A40),_xlfn.AGGREGATE(15,6,COLUMN($C40:$AH40)/($E$4=INDIRECT($B$4&amp;"!C19:AG59")),ROW(A40))),(INDEX(INDIRECT($B$4&amp;"!1:59"),
_xlfn.AGGREGATE(15,6,ROW(C$19:C$60)/($E$4=INDIRECT($B$4&amp;"!C19:AG59"))
/(INDIRECT($B$4&amp;"!C3:AG3")=$A46),COUNTIF($A$7:$A46,$A46))+COLUMN(C40),
_xlfn.AGGREGATE(15,6,COLUMN($C40:$AH40)/($E$4=INDIRECT($B$4&amp;"!C19:AG59")),ROW(C40)))))))</f>
        <v/>
      </c>
      <c r="G46" s="9"/>
    </row>
    <row r="47" spans="1:7" x14ac:dyDescent="0.25">
      <c r="A47" s="66" t="str">
        <f t="shared" ca="1" si="2"/>
        <v/>
      </c>
      <c r="B47" s="71" t="str">
        <f ca="1">IF($A47="","",IF(SUM(INDEX((INDIRECT($B$4&amp;"!C49:AG59")=$E$4)
*(INDIRECT($B$4&amp;"!C3:AG3")=$A47),))=1,"Urlaub",IF(SUM(INDEX((INDIRECT($B$4&amp;"!C41:AG46")=$E$4)*(INDIRECT($B$4&amp;"!C3:AG3")=$A47),))=1,"Krankheit",INDEX(INDIRECT($B$4&amp;"!1:59"),
_xlfn.AGGREGATE(15,6,ROW(A$19:A$60)/($E$4=INDIRECT($B$4&amp;"!C19:AG59"))
/(INDIRECT($B$4&amp;"!C3:AG3")=$A47),COUNTIF($A$7:$A47,$A47))+COLUMN(A41),
_xlfn.AGGREGATE(15,6,COLUMN($C41:$AH41)/($E$4=INDIRECT($B$4&amp;"!C19:AG59")),ROW(A41)))/24)))</f>
        <v/>
      </c>
      <c r="C47" s="67" t="str">
        <f ca="1">IF($A47="","",IF(SUM(INDEX((INDIRECT($B$4&amp;"!C49:AG59")=$E$4)
*(INDIRECT($B$4&amp;"!C3:AG3")=$A47),))=1,"",IF(SUM(INDEX((INDIRECT($B$4&amp;"!C41:AG46")=$E$4)*(INDIRECT($B$4&amp;"!C3:AG3")=$A47),))=1,"",INDEX(INDIRECT($B$4&amp;"!1:59"),
_xlfn.AGGREGATE(15,6,ROW(B$19:B$60)/($E$4=INDIRECT($B$4&amp;"!C19:AG59"))
/(INDIRECT($B$4&amp;"!C3:AG3")=$A47),COUNTIF($A$7:$A47,$A47))+COLUMN(B41),
_xlfn.AGGREGATE(15,6,COLUMN($C41:$AH41)/($E$4=INDIRECT($B$4&amp;"!C19:AG59")),ROW(B41)))/24)))</f>
        <v/>
      </c>
      <c r="D47" s="76" t="str">
        <f t="shared" ca="1" si="0"/>
        <v/>
      </c>
      <c r="E47" s="75" t="str">
        <f t="shared" ca="1" si="1"/>
        <v/>
      </c>
      <c r="F47" s="76" t="str">
        <f ca="1">IF($A47="","",IF(SUM(INDEX((INDIRECT($B$4&amp;"!C49:AG59")=$E$4)
*(INDIRECT($B$4&amp;"!C3:AG3")=$A47),))=1,ROUND(VLOOKUP($E$4,Einstellungen!$F$2:$H$13,3,FALSE)/30.44,2),IF(SUM(INDEX((INDIRECT($B$4&amp;"!C41:AG46")=$E$4)*(INDIRECT($B$4&amp;"!C3:AG3")=$A47),))=1,INDEX(INDIRECT($B$4&amp;"!1:59"),_xlfn.AGGREGATE(15,6,ROW(C$19:C$60)/(E$4=INDIRECT($B$4&amp;"!C19:AG59"))/(INDIRECT($B$4&amp;"!C3:AG3")=$A47),COUNTIF($A$7:$A47,$A47))+COLUMN(A41),_xlfn.AGGREGATE(15,6,COLUMN($C41:$AH41)/($E$4=INDIRECT($B$4&amp;"!C19:AG59")),ROW(A41))),(INDEX(INDIRECT($B$4&amp;"!1:59"),
_xlfn.AGGREGATE(15,6,ROW(C$19:C$60)/($E$4=INDIRECT($B$4&amp;"!C19:AG59"))
/(INDIRECT($B$4&amp;"!C3:AG3")=$A47),COUNTIF($A$7:$A47,$A47))+COLUMN(C41),
_xlfn.AGGREGATE(15,6,COLUMN($C41:$AH41)/($E$4=INDIRECT($B$4&amp;"!C19:AG59")),ROW(C41)))))))</f>
        <v/>
      </c>
      <c r="G47" s="9"/>
    </row>
    <row r="48" spans="1:7" x14ac:dyDescent="0.25">
      <c r="A48" s="9"/>
      <c r="B48" s="112" t="s">
        <v>82</v>
      </c>
      <c r="C48" s="113"/>
      <c r="D48" s="87">
        <f ca="1">INDEX(Übersicht!$A$1:$CJ$13,MATCH($E$4,Übersicht!$A$2:$A$13,0)+1,MATCH($B$4,Übersicht!$E$1:$CD$1,0)+9)</f>
        <v>0</v>
      </c>
      <c r="E48" s="81" t="s">
        <v>39</v>
      </c>
      <c r="F48" s="72">
        <f>INDEX(Übersicht!$A$1:$CJ$13,MATCH($E$4,Übersicht!$A$2:$A$13,0)+1,MATCH($B$4,Übersicht!$E$1:$CD$1,0)+5)</f>
        <v>150</v>
      </c>
      <c r="G48" s="9"/>
    </row>
    <row r="49" spans="1:7" x14ac:dyDescent="0.25">
      <c r="A49" s="9"/>
      <c r="B49" s="110" t="s">
        <v>83</v>
      </c>
      <c r="C49" s="111"/>
      <c r="D49" s="85" t="str">
        <f ca="1">IF(OR(D48=0,VLOOKUP(E4,Einstellungen!F2:I13,4)=""),"",D48*(VLOOKUP(E4,Einstellungen!F2:I13,4)*Einstellungen!K4))</f>
        <v/>
      </c>
      <c r="E49" s="81" t="s">
        <v>75</v>
      </c>
      <c r="F49" s="72">
        <f ca="1">SUM(F7:F47)</f>
        <v>0</v>
      </c>
      <c r="G49" s="9"/>
    </row>
    <row r="50" spans="1:7" x14ac:dyDescent="0.25">
      <c r="A50" s="9"/>
      <c r="B50" s="9"/>
      <c r="C50" s="9"/>
      <c r="D50" s="79"/>
      <c r="E50" s="82" t="s">
        <v>40</v>
      </c>
      <c r="F50" s="73">
        <f>INDEX(Übersicht!$A$1:$CJ$13,MATCH($E$4,Übersicht!$A$2:$A$13,0)+1,MATCH($B$4,Übersicht!$E$1:$CD$1,0)+6)</f>
        <v>0</v>
      </c>
      <c r="G50" s="9"/>
    </row>
    <row r="51" spans="1:7" ht="15.75" customHeight="1" thickBot="1" x14ac:dyDescent="0.3">
      <c r="A51" s="9"/>
      <c r="B51" s="116" t="s">
        <v>84</v>
      </c>
      <c r="C51" s="117"/>
      <c r="D51" s="120">
        <f ca="1">INDEX(Übersicht!$A$1:$CJ$13,MATCH($E$4,Übersicht!$A$2:$A$13,0)+1,MATCH($B$4,Übersicht!$E$1:$CD$1,0)+10)</f>
        <v>0</v>
      </c>
      <c r="E51" s="83" t="s">
        <v>76</v>
      </c>
      <c r="F51" s="74">
        <f ca="1">F49+F50-F48</f>
        <v>-150</v>
      </c>
      <c r="G51" s="9"/>
    </row>
    <row r="52" spans="1:7" ht="15.75" thickTop="1" x14ac:dyDescent="0.25">
      <c r="A52" s="9"/>
      <c r="B52" s="118"/>
      <c r="C52" s="119"/>
      <c r="D52" s="121"/>
      <c r="E52" s="81" t="s">
        <v>77</v>
      </c>
      <c r="F52" s="78">
        <f>IF($B$4="Januar",INDEX(Übersicht!$A$1:$CJ$13,MATCH($E$4,Übersicht!$A$2:$A$13,0)+1,MATCH($B$4,Übersicht!$E$1:$CD$1,0)+3),INDEX(Übersicht!$A$1:$CJ$13,MATCH($E$4,Übersicht!$A$2:$A$13,0)+1,MATCH($B$4,Übersicht!$E$1:$CD$1,0)+1))</f>
        <v>0</v>
      </c>
      <c r="G52" s="9"/>
    </row>
    <row r="53" spans="1:7" ht="15.75" thickBot="1" x14ac:dyDescent="0.3">
      <c r="A53" s="9"/>
      <c r="B53" s="110" t="s">
        <v>83</v>
      </c>
      <c r="C53" s="111"/>
      <c r="D53" s="86" t="str">
        <f ca="1">IF(OR(D51=0,VLOOKUP(E4,Einstellungen!F2:I13,4)=""),"",D51*(VLOOKUP(E4,Einstellungen!F2:I13,4)*Einstellungen!K10))</f>
        <v/>
      </c>
      <c r="E53" s="84" t="s">
        <v>78</v>
      </c>
      <c r="F53" s="77">
        <f ca="1">F51+F52</f>
        <v>-150</v>
      </c>
      <c r="G53" s="9"/>
    </row>
    <row r="54" spans="1:7" ht="15.75" thickTop="1" x14ac:dyDescent="0.25">
      <c r="A54" s="9"/>
      <c r="B54" s="9"/>
      <c r="C54" s="9"/>
      <c r="D54" s="9"/>
      <c r="E54" s="9"/>
      <c r="F54" s="9"/>
      <c r="G54" s="9"/>
    </row>
    <row r="55" spans="1:7" x14ac:dyDescent="0.25">
      <c r="A55" s="9"/>
      <c r="B55" s="9"/>
      <c r="C55" s="9"/>
      <c r="D55" s="9"/>
      <c r="E55" s="9"/>
      <c r="F55" s="9"/>
      <c r="G55" s="9"/>
    </row>
    <row r="56" spans="1:7" x14ac:dyDescent="0.25">
      <c r="A56" s="9"/>
      <c r="B56" s="9"/>
      <c r="C56" s="9"/>
      <c r="D56" s="9"/>
      <c r="E56" s="9"/>
      <c r="F56" s="9"/>
      <c r="G56" s="9"/>
    </row>
  </sheetData>
  <mergeCells count="7">
    <mergeCell ref="B53:C53"/>
    <mergeCell ref="B48:C48"/>
    <mergeCell ref="A1:C2"/>
    <mergeCell ref="D1:G2"/>
    <mergeCell ref="B51:C52"/>
    <mergeCell ref="B49:C49"/>
    <mergeCell ref="D51:D52"/>
  </mergeCells>
  <conditionalFormatting sqref="F50">
    <cfRule type="cellIs" dxfId="444" priority="3" operator="equal">
      <formula>0</formula>
    </cfRule>
  </conditionalFormatting>
  <conditionalFormatting sqref="F53">
    <cfRule type="colorScale" priority="2">
      <colorScale>
        <cfvo type="num" val="-10"/>
        <cfvo type="num" val="0"/>
        <cfvo type="num" val="10"/>
        <color rgb="FFF8696B"/>
        <color rgb="FFFCFCFF"/>
        <color rgb="FF63BE7B"/>
      </colorScale>
    </cfRule>
  </conditionalFormatting>
  <dataValidations count="1">
    <dataValidation type="list" allowBlank="1" showInputMessage="1" showErrorMessage="1" sqref="B4" xr:uid="{EE80D1A0-C65E-4B46-B3F2-179C21EC03B5}">
      <formula1>$K$1:$K$12</formula1>
    </dataValidation>
  </dataValidations>
  <pageMargins left="0.7" right="0.7" top="0.78740157499999996" bottom="0.78740157499999996" header="0.3" footer="0.3"/>
  <pageSetup paperSize="9" orientation="portrait" r:id="rId1"/>
  <headerFooter>
    <oddHeader>&amp;R&amp;F</oddHeader>
    <oddFooter>&amp;L&amp;P/&amp;N&amp;R&amp;D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PDF_Speichern">
                <anchor moveWithCells="1" sizeWithCells="1">
                  <from>
                    <xdr:col>7</xdr:col>
                    <xdr:colOff>323850</xdr:colOff>
                    <xdr:row>2</xdr:row>
                    <xdr:rowOff>0</xdr:rowOff>
                  </from>
                  <to>
                    <xdr:col>9</xdr:col>
                    <xdr:colOff>323850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FC962B6D-2360-4D43-9EBD-E07870F35559}">
          <x14:formula1>
            <xm:f>Einstellungen!$F$2:$F$13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8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43101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DATE(Einstellungen!$B$2,1,1)</f>
        <v>43101</v>
      </c>
      <c r="D3" s="1">
        <f>C3+1</f>
        <v>43102</v>
      </c>
      <c r="E3" s="1">
        <f t="shared" ref="E3:AD3" si="0">D3+1</f>
        <v>43103</v>
      </c>
      <c r="F3" s="1">
        <f t="shared" si="0"/>
        <v>43104</v>
      </c>
      <c r="G3" s="1">
        <f t="shared" si="0"/>
        <v>43105</v>
      </c>
      <c r="H3" s="1">
        <f t="shared" si="0"/>
        <v>43106</v>
      </c>
      <c r="I3" s="1">
        <f t="shared" si="0"/>
        <v>43107</v>
      </c>
      <c r="J3" s="1">
        <f t="shared" si="0"/>
        <v>43108</v>
      </c>
      <c r="K3" s="1">
        <f t="shared" si="0"/>
        <v>43109</v>
      </c>
      <c r="L3" s="1">
        <f t="shared" si="0"/>
        <v>43110</v>
      </c>
      <c r="M3" s="1">
        <f t="shared" si="0"/>
        <v>43111</v>
      </c>
      <c r="N3" s="1">
        <f t="shared" si="0"/>
        <v>43112</v>
      </c>
      <c r="O3" s="1">
        <f t="shared" si="0"/>
        <v>43113</v>
      </c>
      <c r="P3" s="1">
        <f t="shared" si="0"/>
        <v>43114</v>
      </c>
      <c r="Q3" s="1">
        <f t="shared" si="0"/>
        <v>43115</v>
      </c>
      <c r="R3" s="1">
        <f t="shared" si="0"/>
        <v>43116</v>
      </c>
      <c r="S3" s="1">
        <f t="shared" si="0"/>
        <v>43117</v>
      </c>
      <c r="T3" s="1">
        <f t="shared" si="0"/>
        <v>43118</v>
      </c>
      <c r="U3" s="1">
        <f t="shared" si="0"/>
        <v>43119</v>
      </c>
      <c r="V3" s="1">
        <f t="shared" si="0"/>
        <v>43120</v>
      </c>
      <c r="W3" s="1">
        <f t="shared" si="0"/>
        <v>43121</v>
      </c>
      <c r="X3" s="1">
        <f t="shared" si="0"/>
        <v>43122</v>
      </c>
      <c r="Y3" s="1">
        <f t="shared" si="0"/>
        <v>43123</v>
      </c>
      <c r="Z3" s="1">
        <f t="shared" si="0"/>
        <v>43124</v>
      </c>
      <c r="AA3" s="1">
        <f t="shared" si="0"/>
        <v>43125</v>
      </c>
      <c r="AB3" s="1">
        <f t="shared" si="0"/>
        <v>43126</v>
      </c>
      <c r="AC3" s="1">
        <f t="shared" si="0"/>
        <v>43127</v>
      </c>
      <c r="AD3" s="1">
        <f t="shared" si="0"/>
        <v>43128</v>
      </c>
      <c r="AE3" s="1">
        <f>IF(EOMONTH($C$3,0)&lt;(AD3+1),"",AD3+1)</f>
        <v>43129</v>
      </c>
      <c r="AF3" s="1">
        <f>IF(OR(AE3="",EOMONTH($C$3,0)&lt;(AD3+2)),"",AD3+2)</f>
        <v>43130</v>
      </c>
      <c r="AG3" s="1">
        <f>IF(OR(AF3="",EOMONTH($C$3,0)&lt;(AD3+3)),"",AD3+3)</f>
        <v>43131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2</v>
      </c>
      <c r="D4" s="3">
        <f t="shared" ref="D4:AC4" si="1">WEEKDAY(D3,1)</f>
        <v>3</v>
      </c>
      <c r="E4" s="3">
        <f t="shared" si="1"/>
        <v>4</v>
      </c>
      <c r="F4" s="3">
        <f t="shared" si="1"/>
        <v>5</v>
      </c>
      <c r="G4" s="3">
        <f t="shared" si="1"/>
        <v>6</v>
      </c>
      <c r="H4" s="3">
        <f t="shared" si="1"/>
        <v>7</v>
      </c>
      <c r="I4" s="3">
        <f t="shared" si="1"/>
        <v>1</v>
      </c>
      <c r="J4" s="3">
        <f t="shared" si="1"/>
        <v>2</v>
      </c>
      <c r="K4" s="3">
        <f t="shared" si="1"/>
        <v>3</v>
      </c>
      <c r="L4" s="3">
        <f t="shared" si="1"/>
        <v>4</v>
      </c>
      <c r="M4" s="3">
        <f t="shared" si="1"/>
        <v>5</v>
      </c>
      <c r="N4" s="3">
        <f t="shared" si="1"/>
        <v>6</v>
      </c>
      <c r="O4" s="3">
        <f t="shared" si="1"/>
        <v>7</v>
      </c>
      <c r="P4" s="3">
        <f t="shared" si="1"/>
        <v>1</v>
      </c>
      <c r="Q4" s="3">
        <f t="shared" si="1"/>
        <v>2</v>
      </c>
      <c r="R4" s="3">
        <f t="shared" si="1"/>
        <v>3</v>
      </c>
      <c r="S4" s="3">
        <f t="shared" si="1"/>
        <v>4</v>
      </c>
      <c r="T4" s="3">
        <f t="shared" si="1"/>
        <v>5</v>
      </c>
      <c r="U4" s="3">
        <f t="shared" si="1"/>
        <v>6</v>
      </c>
      <c r="V4" s="3">
        <f t="shared" si="1"/>
        <v>7</v>
      </c>
      <c r="W4" s="3">
        <f t="shared" si="1"/>
        <v>1</v>
      </c>
      <c r="X4" s="3">
        <f t="shared" si="1"/>
        <v>2</v>
      </c>
      <c r="Y4" s="3">
        <f t="shared" si="1"/>
        <v>3</v>
      </c>
      <c r="Z4" s="3">
        <f t="shared" si="1"/>
        <v>4</v>
      </c>
      <c r="AA4" s="3">
        <f t="shared" si="1"/>
        <v>5</v>
      </c>
      <c r="AB4" s="3">
        <f t="shared" si="1"/>
        <v>6</v>
      </c>
      <c r="AC4" s="3">
        <f t="shared" si="1"/>
        <v>7</v>
      </c>
      <c r="AD4" s="3">
        <f>WEEKDAY(AD3,1)</f>
        <v>1</v>
      </c>
      <c r="AE4" s="3">
        <f>IF(AE3&lt;&gt;"",WEEKDAY(AE3,1),"")</f>
        <v>2</v>
      </c>
      <c r="AF4" s="3">
        <f t="shared" ref="AF4:AG4" si="2">IF(AF3&lt;&gt;"",WEEKDAY(AF3,1),"")</f>
        <v>3</v>
      </c>
      <c r="AG4" s="3">
        <f t="shared" si="2"/>
        <v>4</v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58"/>
      <c r="B22" s="5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24:B24"/>
    <mergeCell ref="C1:G1"/>
    <mergeCell ref="A19:B19"/>
    <mergeCell ref="A20:B20"/>
    <mergeCell ref="A21:B21"/>
    <mergeCell ref="A23:B23"/>
    <mergeCell ref="A74:A76"/>
    <mergeCell ref="A25:B25"/>
    <mergeCell ref="A27:B27"/>
    <mergeCell ref="A28:B28"/>
    <mergeCell ref="A29:B29"/>
    <mergeCell ref="A31:B31"/>
    <mergeCell ref="A32:B32"/>
    <mergeCell ref="A33:B33"/>
    <mergeCell ref="A35:B35"/>
    <mergeCell ref="A36:B36"/>
    <mergeCell ref="A37:B37"/>
    <mergeCell ref="A68:A69"/>
    <mergeCell ref="A42:B42"/>
    <mergeCell ref="A44:B44"/>
    <mergeCell ref="A46:B46"/>
  </mergeCells>
  <conditionalFormatting sqref="C3:AD3">
    <cfRule type="expression" dxfId="443" priority="38">
      <formula>ISODD(MONTH(C3))</formula>
    </cfRule>
    <cfRule type="expression" dxfId="442" priority="40">
      <formula>ISEVEN(MONTH(C3))</formula>
    </cfRule>
  </conditionalFormatting>
  <conditionalFormatting sqref="C4:AD4">
    <cfRule type="expression" dxfId="441" priority="37">
      <formula>WEEKDAY(C4,2)&lt;6</formula>
    </cfRule>
    <cfRule type="expression" dxfId="440" priority="39">
      <formula>WEEKDAY(C4,2)&gt;5</formula>
    </cfRule>
  </conditionalFormatting>
  <conditionalFormatting sqref="C5:AG18 C22:AG22 C3:AD4 C26:AG78">
    <cfRule type="expression" dxfId="439" priority="36">
      <formula>WEEKDAY(C$4,2)=7</formula>
    </cfRule>
  </conditionalFormatting>
  <conditionalFormatting sqref="A26:XFD26 A23:B25 AH23:XFD25">
    <cfRule type="expression" dxfId="438" priority="34">
      <formula>$A$23&lt;&gt;""</formula>
    </cfRule>
  </conditionalFormatting>
  <conditionalFormatting sqref="A27:XFD30">
    <cfRule type="expression" dxfId="437" priority="33">
      <formula>$A$27&lt;&gt;""</formula>
    </cfRule>
  </conditionalFormatting>
  <conditionalFormatting sqref="A31:XFD34">
    <cfRule type="expression" dxfId="436" priority="32">
      <formula>$A$31&lt;&gt;""</formula>
    </cfRule>
  </conditionalFormatting>
  <conditionalFormatting sqref="A35:XFD38">
    <cfRule type="expression" dxfId="435" priority="31">
      <formula>$A$35&lt;&gt;""</formula>
    </cfRule>
  </conditionalFormatting>
  <conditionalFormatting sqref="C28 C32 C36">
    <cfRule type="expression" dxfId="434" priority="30">
      <formula>C28&gt;C29</formula>
    </cfRule>
  </conditionalFormatting>
  <conditionalFormatting sqref="AG3">
    <cfRule type="expression" dxfId="433" priority="28">
      <formula>ISODD(MONTH(AG3))</formula>
    </cfRule>
    <cfRule type="expression" dxfId="432" priority="29">
      <formula>ISEVEN(MONTH(AG3))</formula>
    </cfRule>
  </conditionalFormatting>
  <conditionalFormatting sqref="AG3">
    <cfRule type="expression" dxfId="431" priority="27">
      <formula>WEEKDAY(AG$4,2)=7</formula>
    </cfRule>
  </conditionalFormatting>
  <conditionalFormatting sqref="AE3">
    <cfRule type="expression" dxfId="430" priority="22">
      <formula>ISODD(MONTH(AE3))</formula>
    </cfRule>
    <cfRule type="expression" dxfId="429" priority="23">
      <formula>ISEVEN(MONTH(AE3))</formula>
    </cfRule>
  </conditionalFormatting>
  <conditionalFormatting sqref="AE3">
    <cfRule type="expression" dxfId="428" priority="21">
      <formula>WEEKDAY(AE$4,2)=7</formula>
    </cfRule>
  </conditionalFormatting>
  <conditionalFormatting sqref="AF3">
    <cfRule type="expression" dxfId="427" priority="25">
      <formula>ISODD(MONTH(AF3))</formula>
    </cfRule>
    <cfRule type="expression" dxfId="426" priority="26">
      <formula>ISEVEN(MONTH(AF3))</formula>
    </cfRule>
  </conditionalFormatting>
  <conditionalFormatting sqref="AF3">
    <cfRule type="expression" dxfId="425" priority="24">
      <formula>WEEKDAY(AF$4,2)=7</formula>
    </cfRule>
  </conditionalFormatting>
  <conditionalFormatting sqref="AE4:AG4">
    <cfRule type="expression" dxfId="424" priority="19">
      <formula>WEEKDAY(AE4,2)&lt;6</formula>
    </cfRule>
    <cfRule type="expression" dxfId="423" priority="20">
      <formula>WEEKDAY(AE4,2)&gt;5</formula>
    </cfRule>
  </conditionalFormatting>
  <conditionalFormatting sqref="AE4:AG4">
    <cfRule type="expression" dxfId="422" priority="18">
      <formula>WEEKDAY(AE$4,2)=7</formula>
    </cfRule>
  </conditionalFormatting>
  <conditionalFormatting sqref="C30:AG30">
    <cfRule type="expression" dxfId="421" priority="17">
      <formula>$A$23&lt;&gt;""</formula>
    </cfRule>
  </conditionalFormatting>
  <conditionalFormatting sqref="C34:AG34">
    <cfRule type="expression" dxfId="420" priority="16">
      <formula>$A$27&lt;&gt;""</formula>
    </cfRule>
  </conditionalFormatting>
  <conditionalFormatting sqref="C34:AG34">
    <cfRule type="expression" dxfId="419" priority="15">
      <formula>$A$23&lt;&gt;""</formula>
    </cfRule>
  </conditionalFormatting>
  <conditionalFormatting sqref="C38:AG38">
    <cfRule type="expression" dxfId="418" priority="14">
      <formula>$A$31&lt;&gt;""</formula>
    </cfRule>
  </conditionalFormatting>
  <conditionalFormatting sqref="C38:AG38">
    <cfRule type="expression" dxfId="417" priority="13">
      <formula>$A$27&lt;&gt;""</formula>
    </cfRule>
  </conditionalFormatting>
  <conditionalFormatting sqref="C38:AG38">
    <cfRule type="expression" dxfId="416" priority="12">
      <formula>$A$23&lt;&gt;""</formula>
    </cfRule>
  </conditionalFormatting>
  <conditionalFormatting sqref="C19:AG21">
    <cfRule type="expression" dxfId="415" priority="11">
      <formula>WEEKDAY(C$4,2)=7</formula>
    </cfRule>
  </conditionalFormatting>
  <conditionalFormatting sqref="C19:AG19">
    <cfRule type="expression" dxfId="414" priority="10">
      <formula>(COUNTIF($A$5:$A$18,C19)=0)*(C19&gt;0)</formula>
    </cfRule>
  </conditionalFormatting>
  <conditionalFormatting sqref="C20:AG20 C24:AG24 C28:AG28 C32:AG32 C36:AG36">
    <cfRule type="expression" dxfId="413" priority="9">
      <formula>C20&gt;C21</formula>
    </cfRule>
  </conditionalFormatting>
  <conditionalFormatting sqref="C23:AG25">
    <cfRule type="expression" dxfId="412" priority="8">
      <formula>WEEKDAY(C$4,2)=7</formula>
    </cfRule>
  </conditionalFormatting>
  <conditionalFormatting sqref="C23:AG25">
    <cfRule type="expression" dxfId="411" priority="6">
      <formula>$A$22&lt;&gt;""</formula>
    </cfRule>
  </conditionalFormatting>
  <conditionalFormatting sqref="C27:AG27">
    <cfRule type="expression" dxfId="410" priority="3">
      <formula>(COUNTIF($A$5:$A$18,C27)=0)*(C27&gt;0)</formula>
    </cfRule>
  </conditionalFormatting>
  <conditionalFormatting sqref="C31:AG31">
    <cfRule type="expression" dxfId="409" priority="2">
      <formula>(COUNTIF($A$5:$A$18,C31)=0)*(C31&gt;0)</formula>
    </cfRule>
  </conditionalFormatting>
  <conditionalFormatting sqref="C35:AG35">
    <cfRule type="expression" dxfId="408" priority="1">
      <formula>(COUNTIF($A$5:$A$18,C35)=0)*(C35&gt;0)</formula>
    </cfRule>
  </conditionalFormatting>
  <conditionalFormatting sqref="C23:AG23">
    <cfRule type="expression" dxfId="407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98DA7-9C6B-44EE-9B6A-FE3265EB40E1}">
  <sheetPr codeName="Tabelle15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43132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DATE(Einstellungen!$B$2,2,1)</f>
        <v>43132</v>
      </c>
      <c r="D3" s="1">
        <f>C3+1</f>
        <v>43133</v>
      </c>
      <c r="E3" s="1">
        <f t="shared" ref="E3:AD3" si="0">D3+1</f>
        <v>43134</v>
      </c>
      <c r="F3" s="1">
        <f t="shared" si="0"/>
        <v>43135</v>
      </c>
      <c r="G3" s="1">
        <f t="shared" si="0"/>
        <v>43136</v>
      </c>
      <c r="H3" s="1">
        <f t="shared" si="0"/>
        <v>43137</v>
      </c>
      <c r="I3" s="1">
        <f t="shared" si="0"/>
        <v>43138</v>
      </c>
      <c r="J3" s="1">
        <f t="shared" si="0"/>
        <v>43139</v>
      </c>
      <c r="K3" s="1">
        <f t="shared" si="0"/>
        <v>43140</v>
      </c>
      <c r="L3" s="1">
        <f t="shared" si="0"/>
        <v>43141</v>
      </c>
      <c r="M3" s="1">
        <f t="shared" si="0"/>
        <v>43142</v>
      </c>
      <c r="N3" s="1">
        <f t="shared" si="0"/>
        <v>43143</v>
      </c>
      <c r="O3" s="1">
        <f t="shared" si="0"/>
        <v>43144</v>
      </c>
      <c r="P3" s="1">
        <f t="shared" si="0"/>
        <v>43145</v>
      </c>
      <c r="Q3" s="1">
        <f t="shared" si="0"/>
        <v>43146</v>
      </c>
      <c r="R3" s="1">
        <f t="shared" si="0"/>
        <v>43147</v>
      </c>
      <c r="S3" s="1">
        <f t="shared" si="0"/>
        <v>43148</v>
      </c>
      <c r="T3" s="1">
        <f t="shared" si="0"/>
        <v>43149</v>
      </c>
      <c r="U3" s="1">
        <f t="shared" si="0"/>
        <v>43150</v>
      </c>
      <c r="V3" s="1">
        <f t="shared" si="0"/>
        <v>43151</v>
      </c>
      <c r="W3" s="1">
        <f t="shared" si="0"/>
        <v>43152</v>
      </c>
      <c r="X3" s="1">
        <f t="shared" si="0"/>
        <v>43153</v>
      </c>
      <c r="Y3" s="1">
        <f t="shared" si="0"/>
        <v>43154</v>
      </c>
      <c r="Z3" s="1">
        <f t="shared" si="0"/>
        <v>43155</v>
      </c>
      <c r="AA3" s="1">
        <f t="shared" si="0"/>
        <v>43156</v>
      </c>
      <c r="AB3" s="1">
        <f t="shared" si="0"/>
        <v>43157</v>
      </c>
      <c r="AC3" s="1">
        <f t="shared" si="0"/>
        <v>43158</v>
      </c>
      <c r="AD3" s="1">
        <f t="shared" si="0"/>
        <v>43159</v>
      </c>
      <c r="AE3" s="1" t="str">
        <f>IF(EOMONTH($C$3,0)&lt;(AD3+1),"",AD3+1)</f>
        <v/>
      </c>
      <c r="AF3" s="1" t="str">
        <f>IF(OR(AE3="",EOMONTH($C$3,0)&lt;(AD3+2)),"",AD3+2)</f>
        <v/>
      </c>
      <c r="AG3" s="1" t="str">
        <f>IF(OR(AF3="",EOMONTH($C$3,0)&lt;(AD3+3)),"",AD3+3)</f>
        <v/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5</v>
      </c>
      <c r="D4" s="3">
        <f t="shared" ref="D4:AC4" si="1">WEEKDAY(D3,1)</f>
        <v>6</v>
      </c>
      <c r="E4" s="3">
        <f t="shared" si="1"/>
        <v>7</v>
      </c>
      <c r="F4" s="3">
        <f t="shared" si="1"/>
        <v>1</v>
      </c>
      <c r="G4" s="3">
        <f t="shared" si="1"/>
        <v>2</v>
      </c>
      <c r="H4" s="3">
        <f t="shared" si="1"/>
        <v>3</v>
      </c>
      <c r="I4" s="3">
        <f t="shared" si="1"/>
        <v>4</v>
      </c>
      <c r="J4" s="3">
        <f t="shared" si="1"/>
        <v>5</v>
      </c>
      <c r="K4" s="3">
        <f t="shared" si="1"/>
        <v>6</v>
      </c>
      <c r="L4" s="3">
        <f t="shared" si="1"/>
        <v>7</v>
      </c>
      <c r="M4" s="3">
        <f t="shared" si="1"/>
        <v>1</v>
      </c>
      <c r="N4" s="3">
        <f t="shared" si="1"/>
        <v>2</v>
      </c>
      <c r="O4" s="3">
        <f t="shared" si="1"/>
        <v>3</v>
      </c>
      <c r="P4" s="3">
        <f t="shared" si="1"/>
        <v>4</v>
      </c>
      <c r="Q4" s="3">
        <f t="shared" si="1"/>
        <v>5</v>
      </c>
      <c r="R4" s="3">
        <f t="shared" si="1"/>
        <v>6</v>
      </c>
      <c r="S4" s="3">
        <f t="shared" si="1"/>
        <v>7</v>
      </c>
      <c r="T4" s="3">
        <f t="shared" si="1"/>
        <v>1</v>
      </c>
      <c r="U4" s="3">
        <f t="shared" si="1"/>
        <v>2</v>
      </c>
      <c r="V4" s="3">
        <f t="shared" si="1"/>
        <v>3</v>
      </c>
      <c r="W4" s="3">
        <f t="shared" si="1"/>
        <v>4</v>
      </c>
      <c r="X4" s="3">
        <f t="shared" si="1"/>
        <v>5</v>
      </c>
      <c r="Y4" s="3">
        <f t="shared" si="1"/>
        <v>6</v>
      </c>
      <c r="Z4" s="3">
        <f t="shared" si="1"/>
        <v>7</v>
      </c>
      <c r="AA4" s="3">
        <f t="shared" si="1"/>
        <v>1</v>
      </c>
      <c r="AB4" s="3">
        <f t="shared" si="1"/>
        <v>2</v>
      </c>
      <c r="AC4" s="3">
        <f t="shared" si="1"/>
        <v>3</v>
      </c>
      <c r="AD4" s="3">
        <f>WEEKDAY(AD3,1)</f>
        <v>4</v>
      </c>
      <c r="AE4" s="3" t="str">
        <f>IF(AE3&lt;&gt;"",WEEKDAY(AE3,1),"")</f>
        <v/>
      </c>
      <c r="AF4" s="3" t="str">
        <f t="shared" ref="AF4:AG4" si="2">IF(AF3&lt;&gt;"",WEEKDAY(AF3,1),"")</f>
        <v/>
      </c>
      <c r="AG4" s="3" t="str">
        <f t="shared" si="2"/>
        <v/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88"/>
      <c r="B22" s="8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32:B32"/>
    <mergeCell ref="C1:G1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1:B31"/>
    <mergeCell ref="A46:B46"/>
    <mergeCell ref="A68:A69"/>
    <mergeCell ref="A74:A76"/>
    <mergeCell ref="A33:B33"/>
    <mergeCell ref="A35:B35"/>
    <mergeCell ref="A36:B36"/>
    <mergeCell ref="A37:B37"/>
    <mergeCell ref="A42:B42"/>
    <mergeCell ref="A44:B44"/>
  </mergeCells>
  <conditionalFormatting sqref="C3:AD3">
    <cfRule type="expression" dxfId="406" priority="35">
      <formula>ISODD(MONTH(C3))</formula>
    </cfRule>
    <cfRule type="expression" dxfId="405" priority="37">
      <formula>ISEVEN(MONTH(C3))</formula>
    </cfRule>
  </conditionalFormatting>
  <conditionalFormatting sqref="C4:AD4">
    <cfRule type="expression" dxfId="404" priority="34">
      <formula>WEEKDAY(C4,2)&lt;6</formula>
    </cfRule>
    <cfRule type="expression" dxfId="403" priority="36">
      <formula>WEEKDAY(C4,2)&gt;5</formula>
    </cfRule>
  </conditionalFormatting>
  <conditionalFormatting sqref="C5:AG18 C22:AG22 C3:AD4 C26:AG78">
    <cfRule type="expression" dxfId="402" priority="33">
      <formula>WEEKDAY(C$4,2)=7</formula>
    </cfRule>
  </conditionalFormatting>
  <conditionalFormatting sqref="A26:XFD26 A23:B25 AH23:XFD25">
    <cfRule type="expression" dxfId="401" priority="32">
      <formula>$A$23&lt;&gt;""</formula>
    </cfRule>
  </conditionalFormatting>
  <conditionalFormatting sqref="A27:XFD30">
    <cfRule type="expression" dxfId="400" priority="31">
      <formula>$A$27&lt;&gt;""</formula>
    </cfRule>
  </conditionalFormatting>
  <conditionalFormatting sqref="A31:XFD34">
    <cfRule type="expression" dxfId="399" priority="30">
      <formula>$A$31&lt;&gt;""</formula>
    </cfRule>
  </conditionalFormatting>
  <conditionalFormatting sqref="A35:XFD38">
    <cfRule type="expression" dxfId="398" priority="29">
      <formula>$A$35&lt;&gt;""</formula>
    </cfRule>
  </conditionalFormatting>
  <conditionalFormatting sqref="C28 C32 C36">
    <cfRule type="expression" dxfId="397" priority="28">
      <formula>C28&gt;C29</formula>
    </cfRule>
  </conditionalFormatting>
  <conditionalFormatting sqref="AG3">
    <cfRule type="expression" dxfId="396" priority="26">
      <formula>ISODD(MONTH(AG3))</formula>
    </cfRule>
    <cfRule type="expression" dxfId="395" priority="27">
      <formula>ISEVEN(MONTH(AG3))</formula>
    </cfRule>
  </conditionalFormatting>
  <conditionalFormatting sqref="AG3">
    <cfRule type="expression" dxfId="394" priority="25">
      <formula>WEEKDAY(AG$4,2)=7</formula>
    </cfRule>
  </conditionalFormatting>
  <conditionalFormatting sqref="AE3">
    <cfRule type="expression" dxfId="393" priority="20">
      <formula>ISODD(MONTH(AE3))</formula>
    </cfRule>
    <cfRule type="expression" dxfId="392" priority="21">
      <formula>ISEVEN(MONTH(AE3))</formula>
    </cfRule>
  </conditionalFormatting>
  <conditionalFormatting sqref="AE3">
    <cfRule type="expression" dxfId="391" priority="19">
      <formula>WEEKDAY(AE$4,2)=7</formula>
    </cfRule>
  </conditionalFormatting>
  <conditionalFormatting sqref="AF3">
    <cfRule type="expression" dxfId="390" priority="23">
      <formula>ISODD(MONTH(AF3))</formula>
    </cfRule>
    <cfRule type="expression" dxfId="389" priority="24">
      <formula>ISEVEN(MONTH(AF3))</formula>
    </cfRule>
  </conditionalFormatting>
  <conditionalFormatting sqref="AF3">
    <cfRule type="expression" dxfId="388" priority="22">
      <formula>WEEKDAY(AF$4,2)=7</formula>
    </cfRule>
  </conditionalFormatting>
  <conditionalFormatting sqref="AE4:AG4">
    <cfRule type="expression" dxfId="387" priority="17">
      <formula>WEEKDAY(AE4,2)&lt;6</formula>
    </cfRule>
    <cfRule type="expression" dxfId="386" priority="18">
      <formula>WEEKDAY(AE4,2)&gt;5</formula>
    </cfRule>
  </conditionalFormatting>
  <conditionalFormatting sqref="AE4:AG4">
    <cfRule type="expression" dxfId="385" priority="16">
      <formula>WEEKDAY(AE$4,2)=7</formula>
    </cfRule>
  </conditionalFormatting>
  <conditionalFormatting sqref="C30:AG30">
    <cfRule type="expression" dxfId="384" priority="15">
      <formula>$A$23&lt;&gt;""</formula>
    </cfRule>
  </conditionalFormatting>
  <conditionalFormatting sqref="C34:AG34">
    <cfRule type="expression" dxfId="383" priority="14">
      <formula>$A$27&lt;&gt;""</formula>
    </cfRule>
  </conditionalFormatting>
  <conditionalFormatting sqref="C34:AG34">
    <cfRule type="expression" dxfId="382" priority="13">
      <formula>$A$23&lt;&gt;""</formula>
    </cfRule>
  </conditionalFormatting>
  <conditionalFormatting sqref="C38:AG38">
    <cfRule type="expression" dxfId="381" priority="12">
      <formula>$A$31&lt;&gt;""</formula>
    </cfRule>
  </conditionalFormatting>
  <conditionalFormatting sqref="C38:AG38">
    <cfRule type="expression" dxfId="380" priority="11">
      <formula>$A$27&lt;&gt;""</formula>
    </cfRule>
  </conditionalFormatting>
  <conditionalFormatting sqref="C38:AG38">
    <cfRule type="expression" dxfId="379" priority="10">
      <formula>$A$23&lt;&gt;""</formula>
    </cfRule>
  </conditionalFormatting>
  <conditionalFormatting sqref="C19:AG21">
    <cfRule type="expression" dxfId="378" priority="9">
      <formula>WEEKDAY(C$4,2)=7</formula>
    </cfRule>
  </conditionalFormatting>
  <conditionalFormatting sqref="C19:AG19">
    <cfRule type="expression" dxfId="377" priority="8">
      <formula>(COUNTIF($A$5:$A$18,C19)=0)*(C19&gt;0)</formula>
    </cfRule>
  </conditionalFormatting>
  <conditionalFormatting sqref="C20:AG20 C24:AG24 C28:AG28 C32:AG32 C36:AG36">
    <cfRule type="expression" dxfId="376" priority="7">
      <formula>C20&gt;C21</formula>
    </cfRule>
  </conditionalFormatting>
  <conditionalFormatting sqref="C23:AG25">
    <cfRule type="expression" dxfId="375" priority="6">
      <formula>WEEKDAY(C$4,2)=7</formula>
    </cfRule>
  </conditionalFormatting>
  <conditionalFormatting sqref="C23:AG25">
    <cfRule type="expression" dxfId="374" priority="5">
      <formula>$A$22&lt;&gt;""</formula>
    </cfRule>
  </conditionalFormatting>
  <conditionalFormatting sqref="C27:AG27">
    <cfRule type="expression" dxfId="373" priority="3">
      <formula>(COUNTIF($A$5:$A$18,C27)=0)*(C27&gt;0)</formula>
    </cfRule>
  </conditionalFormatting>
  <conditionalFormatting sqref="C31:AG31">
    <cfRule type="expression" dxfId="372" priority="2">
      <formula>(COUNTIF($A$5:$A$18,C31)=0)*(C31&gt;0)</formula>
    </cfRule>
  </conditionalFormatting>
  <conditionalFormatting sqref="C35:AG35">
    <cfRule type="expression" dxfId="371" priority="1">
      <formula>(COUNTIF($A$5:$A$18,C35)=0)*(C35&gt;0)</formula>
    </cfRule>
  </conditionalFormatting>
  <conditionalFormatting sqref="C23:AG23">
    <cfRule type="expression" dxfId="370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CAD13-6D25-4A1F-B229-441ABD57945F}">
  <sheetPr codeName="Tabelle18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43160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DATE(Einstellungen!$B$2,3,1)</f>
        <v>43160</v>
      </c>
      <c r="D3" s="1">
        <f>C3+1</f>
        <v>43161</v>
      </c>
      <c r="E3" s="1">
        <f t="shared" ref="E3:AD3" si="0">D3+1</f>
        <v>43162</v>
      </c>
      <c r="F3" s="1">
        <f t="shared" si="0"/>
        <v>43163</v>
      </c>
      <c r="G3" s="1">
        <f t="shared" si="0"/>
        <v>43164</v>
      </c>
      <c r="H3" s="1">
        <f t="shared" si="0"/>
        <v>43165</v>
      </c>
      <c r="I3" s="1">
        <f t="shared" si="0"/>
        <v>43166</v>
      </c>
      <c r="J3" s="1">
        <f t="shared" si="0"/>
        <v>43167</v>
      </c>
      <c r="K3" s="1">
        <f t="shared" si="0"/>
        <v>43168</v>
      </c>
      <c r="L3" s="1">
        <f t="shared" si="0"/>
        <v>43169</v>
      </c>
      <c r="M3" s="1">
        <f t="shared" si="0"/>
        <v>43170</v>
      </c>
      <c r="N3" s="1">
        <f t="shared" si="0"/>
        <v>43171</v>
      </c>
      <c r="O3" s="1">
        <f t="shared" si="0"/>
        <v>43172</v>
      </c>
      <c r="P3" s="1">
        <f t="shared" si="0"/>
        <v>43173</v>
      </c>
      <c r="Q3" s="1">
        <f t="shared" si="0"/>
        <v>43174</v>
      </c>
      <c r="R3" s="1">
        <f t="shared" si="0"/>
        <v>43175</v>
      </c>
      <c r="S3" s="1">
        <f t="shared" si="0"/>
        <v>43176</v>
      </c>
      <c r="T3" s="1">
        <f t="shared" si="0"/>
        <v>43177</v>
      </c>
      <c r="U3" s="1">
        <f t="shared" si="0"/>
        <v>43178</v>
      </c>
      <c r="V3" s="1">
        <f t="shared" si="0"/>
        <v>43179</v>
      </c>
      <c r="W3" s="1">
        <f t="shared" si="0"/>
        <v>43180</v>
      </c>
      <c r="X3" s="1">
        <f t="shared" si="0"/>
        <v>43181</v>
      </c>
      <c r="Y3" s="1">
        <f t="shared" si="0"/>
        <v>43182</v>
      </c>
      <c r="Z3" s="1">
        <f t="shared" si="0"/>
        <v>43183</v>
      </c>
      <c r="AA3" s="1">
        <f t="shared" si="0"/>
        <v>43184</v>
      </c>
      <c r="AB3" s="1">
        <f t="shared" si="0"/>
        <v>43185</v>
      </c>
      <c r="AC3" s="1">
        <f t="shared" si="0"/>
        <v>43186</v>
      </c>
      <c r="AD3" s="1">
        <f t="shared" si="0"/>
        <v>43187</v>
      </c>
      <c r="AE3" s="1">
        <f>IF(EOMONTH($C$3,0)&lt;(AD3+1),"",AD3+1)</f>
        <v>43188</v>
      </c>
      <c r="AF3" s="1">
        <f>IF(OR(AE3="",EOMONTH($C$3,0)&lt;(AD3+2)),"",AD3+2)</f>
        <v>43189</v>
      </c>
      <c r="AG3" s="1">
        <f>IF(OR(AF3="",EOMONTH($C$3,0)&lt;(AD3+3)),"",AD3+3)</f>
        <v>43190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5</v>
      </c>
      <c r="D4" s="3">
        <f t="shared" ref="D4:AC4" si="1">WEEKDAY(D3,1)</f>
        <v>6</v>
      </c>
      <c r="E4" s="3">
        <f t="shared" si="1"/>
        <v>7</v>
      </c>
      <c r="F4" s="3">
        <f t="shared" si="1"/>
        <v>1</v>
      </c>
      <c r="G4" s="3">
        <f t="shared" si="1"/>
        <v>2</v>
      </c>
      <c r="H4" s="3">
        <f t="shared" si="1"/>
        <v>3</v>
      </c>
      <c r="I4" s="3">
        <f t="shared" si="1"/>
        <v>4</v>
      </c>
      <c r="J4" s="3">
        <f t="shared" si="1"/>
        <v>5</v>
      </c>
      <c r="K4" s="3">
        <f t="shared" si="1"/>
        <v>6</v>
      </c>
      <c r="L4" s="3">
        <f t="shared" si="1"/>
        <v>7</v>
      </c>
      <c r="M4" s="3">
        <f t="shared" si="1"/>
        <v>1</v>
      </c>
      <c r="N4" s="3">
        <f t="shared" si="1"/>
        <v>2</v>
      </c>
      <c r="O4" s="3">
        <f t="shared" si="1"/>
        <v>3</v>
      </c>
      <c r="P4" s="3">
        <f t="shared" si="1"/>
        <v>4</v>
      </c>
      <c r="Q4" s="3">
        <f t="shared" si="1"/>
        <v>5</v>
      </c>
      <c r="R4" s="3">
        <f t="shared" si="1"/>
        <v>6</v>
      </c>
      <c r="S4" s="3">
        <f t="shared" si="1"/>
        <v>7</v>
      </c>
      <c r="T4" s="3">
        <f t="shared" si="1"/>
        <v>1</v>
      </c>
      <c r="U4" s="3">
        <f t="shared" si="1"/>
        <v>2</v>
      </c>
      <c r="V4" s="3">
        <f t="shared" si="1"/>
        <v>3</v>
      </c>
      <c r="W4" s="3">
        <f t="shared" si="1"/>
        <v>4</v>
      </c>
      <c r="X4" s="3">
        <f t="shared" si="1"/>
        <v>5</v>
      </c>
      <c r="Y4" s="3">
        <f t="shared" si="1"/>
        <v>6</v>
      </c>
      <c r="Z4" s="3">
        <f t="shared" si="1"/>
        <v>7</v>
      </c>
      <c r="AA4" s="3">
        <f t="shared" si="1"/>
        <v>1</v>
      </c>
      <c r="AB4" s="3">
        <f t="shared" si="1"/>
        <v>2</v>
      </c>
      <c r="AC4" s="3">
        <f t="shared" si="1"/>
        <v>3</v>
      </c>
      <c r="AD4" s="3">
        <f>WEEKDAY(AD3,1)</f>
        <v>4</v>
      </c>
      <c r="AE4" s="3">
        <f>IF(AE3&lt;&gt;"",WEEKDAY(AE3,1),"")</f>
        <v>5</v>
      </c>
      <c r="AF4" s="3">
        <f t="shared" ref="AF4:AG4" si="2">IF(AF3&lt;&gt;"",WEEKDAY(AF3,1),"")</f>
        <v>6</v>
      </c>
      <c r="AG4" s="3">
        <f t="shared" si="2"/>
        <v>7</v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88"/>
      <c r="B22" s="8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32:B32"/>
    <mergeCell ref="C1:G1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1:B31"/>
    <mergeCell ref="A46:B46"/>
    <mergeCell ref="A68:A69"/>
    <mergeCell ref="A74:A76"/>
    <mergeCell ref="A33:B33"/>
    <mergeCell ref="A35:B35"/>
    <mergeCell ref="A36:B36"/>
    <mergeCell ref="A37:B37"/>
    <mergeCell ref="A42:B42"/>
    <mergeCell ref="A44:B44"/>
  </mergeCells>
  <conditionalFormatting sqref="C3:AD3">
    <cfRule type="expression" dxfId="369" priority="35">
      <formula>ISODD(MONTH(C3))</formula>
    </cfRule>
    <cfRule type="expression" dxfId="368" priority="37">
      <formula>ISEVEN(MONTH(C3))</formula>
    </cfRule>
  </conditionalFormatting>
  <conditionalFormatting sqref="C4:AD4">
    <cfRule type="expression" dxfId="367" priority="34">
      <formula>WEEKDAY(C4,2)&lt;6</formula>
    </cfRule>
    <cfRule type="expression" dxfId="366" priority="36">
      <formula>WEEKDAY(C4,2)&gt;5</formula>
    </cfRule>
  </conditionalFormatting>
  <conditionalFormatting sqref="C5:AG18 C22:AG22 C3:AD4 C26:AG78">
    <cfRule type="expression" dxfId="365" priority="33">
      <formula>WEEKDAY(C$4,2)=7</formula>
    </cfRule>
  </conditionalFormatting>
  <conditionalFormatting sqref="A26:XFD26 A23:B25 AH23:XFD25">
    <cfRule type="expression" dxfId="364" priority="32">
      <formula>$A$23&lt;&gt;""</formula>
    </cfRule>
  </conditionalFormatting>
  <conditionalFormatting sqref="A27:XFD30">
    <cfRule type="expression" dxfId="363" priority="31">
      <formula>$A$27&lt;&gt;""</formula>
    </cfRule>
  </conditionalFormatting>
  <conditionalFormatting sqref="A31:XFD34">
    <cfRule type="expression" dxfId="362" priority="30">
      <formula>$A$31&lt;&gt;""</formula>
    </cfRule>
  </conditionalFormatting>
  <conditionalFormatting sqref="A35:XFD38">
    <cfRule type="expression" dxfId="361" priority="29">
      <formula>$A$35&lt;&gt;""</formula>
    </cfRule>
  </conditionalFormatting>
  <conditionalFormatting sqref="C28 C32 C36">
    <cfRule type="expression" dxfId="360" priority="28">
      <formula>C28&gt;C29</formula>
    </cfRule>
  </conditionalFormatting>
  <conditionalFormatting sqref="AG3">
    <cfRule type="expression" dxfId="359" priority="26">
      <formula>ISODD(MONTH(AG3))</formula>
    </cfRule>
    <cfRule type="expression" dxfId="358" priority="27">
      <formula>ISEVEN(MONTH(AG3))</formula>
    </cfRule>
  </conditionalFormatting>
  <conditionalFormatting sqref="AG3">
    <cfRule type="expression" dxfId="357" priority="25">
      <formula>WEEKDAY(AG$4,2)=7</formula>
    </cfRule>
  </conditionalFormatting>
  <conditionalFormatting sqref="AE3">
    <cfRule type="expression" dxfId="356" priority="20">
      <formula>ISODD(MONTH(AE3))</formula>
    </cfRule>
    <cfRule type="expression" dxfId="355" priority="21">
      <formula>ISEVEN(MONTH(AE3))</formula>
    </cfRule>
  </conditionalFormatting>
  <conditionalFormatting sqref="AE3">
    <cfRule type="expression" dxfId="354" priority="19">
      <formula>WEEKDAY(AE$4,2)=7</formula>
    </cfRule>
  </conditionalFormatting>
  <conditionalFormatting sqref="AF3">
    <cfRule type="expression" dxfId="353" priority="23">
      <formula>ISODD(MONTH(AF3))</formula>
    </cfRule>
    <cfRule type="expression" dxfId="352" priority="24">
      <formula>ISEVEN(MONTH(AF3))</formula>
    </cfRule>
  </conditionalFormatting>
  <conditionalFormatting sqref="AF3">
    <cfRule type="expression" dxfId="351" priority="22">
      <formula>WEEKDAY(AF$4,2)=7</formula>
    </cfRule>
  </conditionalFormatting>
  <conditionalFormatting sqref="AE4:AG4">
    <cfRule type="expression" dxfId="350" priority="17">
      <formula>WEEKDAY(AE4,2)&lt;6</formula>
    </cfRule>
    <cfRule type="expression" dxfId="349" priority="18">
      <formula>WEEKDAY(AE4,2)&gt;5</formula>
    </cfRule>
  </conditionalFormatting>
  <conditionalFormatting sqref="AE4:AG4">
    <cfRule type="expression" dxfId="348" priority="16">
      <formula>WEEKDAY(AE$4,2)=7</formula>
    </cfRule>
  </conditionalFormatting>
  <conditionalFormatting sqref="C30:AG30">
    <cfRule type="expression" dxfId="347" priority="15">
      <formula>$A$23&lt;&gt;""</formula>
    </cfRule>
  </conditionalFormatting>
  <conditionalFormatting sqref="C34:AG34">
    <cfRule type="expression" dxfId="346" priority="14">
      <formula>$A$27&lt;&gt;""</formula>
    </cfRule>
  </conditionalFormatting>
  <conditionalFormatting sqref="C34:AG34">
    <cfRule type="expression" dxfId="345" priority="13">
      <formula>$A$23&lt;&gt;""</formula>
    </cfRule>
  </conditionalFormatting>
  <conditionalFormatting sqref="C38:AG38">
    <cfRule type="expression" dxfId="344" priority="12">
      <formula>$A$31&lt;&gt;""</formula>
    </cfRule>
  </conditionalFormatting>
  <conditionalFormatting sqref="C38:AG38">
    <cfRule type="expression" dxfId="343" priority="11">
      <formula>$A$27&lt;&gt;""</formula>
    </cfRule>
  </conditionalFormatting>
  <conditionalFormatting sqref="C38:AG38">
    <cfRule type="expression" dxfId="342" priority="10">
      <formula>$A$23&lt;&gt;""</formula>
    </cfRule>
  </conditionalFormatting>
  <conditionalFormatting sqref="C19:AG21">
    <cfRule type="expression" dxfId="341" priority="9">
      <formula>WEEKDAY(C$4,2)=7</formula>
    </cfRule>
  </conditionalFormatting>
  <conditionalFormatting sqref="C19:AG19">
    <cfRule type="expression" dxfId="340" priority="8">
      <formula>(COUNTIF($A$5:$A$18,C19)=0)*(C19&gt;0)</formula>
    </cfRule>
  </conditionalFormatting>
  <conditionalFormatting sqref="C20:AG20 C24:AG24 C28:AG28 C32:AG32 C36:AG36">
    <cfRule type="expression" dxfId="339" priority="7">
      <formula>C20&gt;C21</formula>
    </cfRule>
  </conditionalFormatting>
  <conditionalFormatting sqref="C23:AG25">
    <cfRule type="expression" dxfId="338" priority="6">
      <formula>WEEKDAY(C$4,2)=7</formula>
    </cfRule>
  </conditionalFormatting>
  <conditionalFormatting sqref="C23:AG25">
    <cfRule type="expression" dxfId="337" priority="5">
      <formula>$A$22&lt;&gt;""</formula>
    </cfRule>
  </conditionalFormatting>
  <conditionalFormatting sqref="C27:AG27">
    <cfRule type="expression" dxfId="336" priority="3">
      <formula>(COUNTIF($A$5:$A$18,C27)=0)*(C27&gt;0)</formula>
    </cfRule>
  </conditionalFormatting>
  <conditionalFormatting sqref="C31:AG31">
    <cfRule type="expression" dxfId="335" priority="2">
      <formula>(COUNTIF($A$5:$A$18,C31)=0)*(C31&gt;0)</formula>
    </cfRule>
  </conditionalFormatting>
  <conditionalFormatting sqref="C35:AG35">
    <cfRule type="expression" dxfId="334" priority="1">
      <formula>(COUNTIF($A$5:$A$18,C35)=0)*(C35&gt;0)</formula>
    </cfRule>
  </conditionalFormatting>
  <conditionalFormatting sqref="C23:AG23">
    <cfRule type="expression" dxfId="333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1F849-876E-4C18-BE03-FEB9BBAB0F40}">
  <sheetPr codeName="Tabelle9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43191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DATE(Einstellungen!$B$2,4,1)</f>
        <v>43191</v>
      </c>
      <c r="D3" s="1">
        <f>C3+1</f>
        <v>43192</v>
      </c>
      <c r="E3" s="1">
        <f t="shared" ref="E3:AD3" si="0">D3+1</f>
        <v>43193</v>
      </c>
      <c r="F3" s="1">
        <f t="shared" si="0"/>
        <v>43194</v>
      </c>
      <c r="G3" s="1">
        <f t="shared" si="0"/>
        <v>43195</v>
      </c>
      <c r="H3" s="1">
        <f t="shared" si="0"/>
        <v>43196</v>
      </c>
      <c r="I3" s="1">
        <f t="shared" si="0"/>
        <v>43197</v>
      </c>
      <c r="J3" s="1">
        <f t="shared" si="0"/>
        <v>43198</v>
      </c>
      <c r="K3" s="1">
        <f t="shared" si="0"/>
        <v>43199</v>
      </c>
      <c r="L3" s="1">
        <f t="shared" si="0"/>
        <v>43200</v>
      </c>
      <c r="M3" s="1">
        <f t="shared" si="0"/>
        <v>43201</v>
      </c>
      <c r="N3" s="1">
        <f t="shared" si="0"/>
        <v>43202</v>
      </c>
      <c r="O3" s="1">
        <f t="shared" si="0"/>
        <v>43203</v>
      </c>
      <c r="P3" s="1">
        <f t="shared" si="0"/>
        <v>43204</v>
      </c>
      <c r="Q3" s="1">
        <f t="shared" si="0"/>
        <v>43205</v>
      </c>
      <c r="R3" s="1">
        <f t="shared" si="0"/>
        <v>43206</v>
      </c>
      <c r="S3" s="1">
        <f t="shared" si="0"/>
        <v>43207</v>
      </c>
      <c r="T3" s="1">
        <f t="shared" si="0"/>
        <v>43208</v>
      </c>
      <c r="U3" s="1">
        <f t="shared" si="0"/>
        <v>43209</v>
      </c>
      <c r="V3" s="1">
        <f t="shared" si="0"/>
        <v>43210</v>
      </c>
      <c r="W3" s="1">
        <f t="shared" si="0"/>
        <v>43211</v>
      </c>
      <c r="X3" s="1">
        <f t="shared" si="0"/>
        <v>43212</v>
      </c>
      <c r="Y3" s="1">
        <f t="shared" si="0"/>
        <v>43213</v>
      </c>
      <c r="Z3" s="1">
        <f t="shared" si="0"/>
        <v>43214</v>
      </c>
      <c r="AA3" s="1">
        <f t="shared" si="0"/>
        <v>43215</v>
      </c>
      <c r="AB3" s="1">
        <f t="shared" si="0"/>
        <v>43216</v>
      </c>
      <c r="AC3" s="1">
        <f t="shared" si="0"/>
        <v>43217</v>
      </c>
      <c r="AD3" s="1">
        <f t="shared" si="0"/>
        <v>43218</v>
      </c>
      <c r="AE3" s="1">
        <f>IF(EOMONTH($C$3,0)&lt;(AD3+1),"",AD3+1)</f>
        <v>43219</v>
      </c>
      <c r="AF3" s="1">
        <f>IF(OR(AE3="",EOMONTH($C$3,0)&lt;(AD3+2)),"",AD3+2)</f>
        <v>43220</v>
      </c>
      <c r="AG3" s="1" t="str">
        <f>IF(OR(AF3="",EOMONTH($C$3,0)&lt;(AD3+3)),"",AD3+3)</f>
        <v/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1</v>
      </c>
      <c r="D4" s="3">
        <f t="shared" ref="D4:AC4" si="1">WEEKDAY(D3,1)</f>
        <v>2</v>
      </c>
      <c r="E4" s="3">
        <f t="shared" si="1"/>
        <v>3</v>
      </c>
      <c r="F4" s="3">
        <f t="shared" si="1"/>
        <v>4</v>
      </c>
      <c r="G4" s="3">
        <f t="shared" si="1"/>
        <v>5</v>
      </c>
      <c r="H4" s="3">
        <f t="shared" si="1"/>
        <v>6</v>
      </c>
      <c r="I4" s="3">
        <f t="shared" si="1"/>
        <v>7</v>
      </c>
      <c r="J4" s="3">
        <f t="shared" si="1"/>
        <v>1</v>
      </c>
      <c r="K4" s="3">
        <f t="shared" si="1"/>
        <v>2</v>
      </c>
      <c r="L4" s="3">
        <f t="shared" si="1"/>
        <v>3</v>
      </c>
      <c r="M4" s="3">
        <f t="shared" si="1"/>
        <v>4</v>
      </c>
      <c r="N4" s="3">
        <f t="shared" si="1"/>
        <v>5</v>
      </c>
      <c r="O4" s="3">
        <f t="shared" si="1"/>
        <v>6</v>
      </c>
      <c r="P4" s="3">
        <f t="shared" si="1"/>
        <v>7</v>
      </c>
      <c r="Q4" s="3">
        <f t="shared" si="1"/>
        <v>1</v>
      </c>
      <c r="R4" s="3">
        <f t="shared" si="1"/>
        <v>2</v>
      </c>
      <c r="S4" s="3">
        <f t="shared" si="1"/>
        <v>3</v>
      </c>
      <c r="T4" s="3">
        <f t="shared" si="1"/>
        <v>4</v>
      </c>
      <c r="U4" s="3">
        <f t="shared" si="1"/>
        <v>5</v>
      </c>
      <c r="V4" s="3">
        <f t="shared" si="1"/>
        <v>6</v>
      </c>
      <c r="W4" s="3">
        <f t="shared" si="1"/>
        <v>7</v>
      </c>
      <c r="X4" s="3">
        <f t="shared" si="1"/>
        <v>1</v>
      </c>
      <c r="Y4" s="3">
        <f t="shared" si="1"/>
        <v>2</v>
      </c>
      <c r="Z4" s="3">
        <f t="shared" si="1"/>
        <v>3</v>
      </c>
      <c r="AA4" s="3">
        <f t="shared" si="1"/>
        <v>4</v>
      </c>
      <c r="AB4" s="3">
        <f t="shared" si="1"/>
        <v>5</v>
      </c>
      <c r="AC4" s="3">
        <f t="shared" si="1"/>
        <v>6</v>
      </c>
      <c r="AD4" s="3">
        <f>WEEKDAY(AD3,1)</f>
        <v>7</v>
      </c>
      <c r="AE4" s="3">
        <f>IF(AE3&lt;&gt;"",WEEKDAY(AE3,1),"")</f>
        <v>1</v>
      </c>
      <c r="AF4" s="3">
        <f t="shared" ref="AF4:AG4" si="2">IF(AF3&lt;&gt;"",WEEKDAY(AF3,1),"")</f>
        <v>2</v>
      </c>
      <c r="AG4" s="3" t="str">
        <f t="shared" si="2"/>
        <v/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88"/>
      <c r="B22" s="8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32:B32"/>
    <mergeCell ref="C1:G1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1:B31"/>
    <mergeCell ref="A46:B46"/>
    <mergeCell ref="A68:A69"/>
    <mergeCell ref="A74:A76"/>
    <mergeCell ref="A33:B33"/>
    <mergeCell ref="A35:B35"/>
    <mergeCell ref="A36:B36"/>
    <mergeCell ref="A37:B37"/>
    <mergeCell ref="A42:B42"/>
    <mergeCell ref="A44:B44"/>
  </mergeCells>
  <conditionalFormatting sqref="C3:AD3">
    <cfRule type="expression" dxfId="332" priority="35">
      <formula>ISODD(MONTH(C3))</formula>
    </cfRule>
    <cfRule type="expression" dxfId="331" priority="37">
      <formula>ISEVEN(MONTH(C3))</formula>
    </cfRule>
  </conditionalFormatting>
  <conditionalFormatting sqref="C4:AD4">
    <cfRule type="expression" dxfId="330" priority="34">
      <formula>WEEKDAY(C4,2)&lt;6</formula>
    </cfRule>
    <cfRule type="expression" dxfId="329" priority="36">
      <formula>WEEKDAY(C4,2)&gt;5</formula>
    </cfRule>
  </conditionalFormatting>
  <conditionalFormatting sqref="C5:AG18 C22:AG22 C3:AD4 C26:AG78">
    <cfRule type="expression" dxfId="328" priority="33">
      <formula>WEEKDAY(C$4,2)=7</formula>
    </cfRule>
  </conditionalFormatting>
  <conditionalFormatting sqref="A26:XFD26 A23:B25 AH23:XFD25">
    <cfRule type="expression" dxfId="327" priority="32">
      <formula>$A$23&lt;&gt;""</formula>
    </cfRule>
  </conditionalFormatting>
  <conditionalFormatting sqref="A27:XFD30">
    <cfRule type="expression" dxfId="326" priority="31">
      <formula>$A$27&lt;&gt;""</formula>
    </cfRule>
  </conditionalFormatting>
  <conditionalFormatting sqref="A31:XFD34">
    <cfRule type="expression" dxfId="325" priority="30">
      <formula>$A$31&lt;&gt;""</formula>
    </cfRule>
  </conditionalFormatting>
  <conditionalFormatting sqref="A35:XFD38">
    <cfRule type="expression" dxfId="324" priority="29">
      <formula>$A$35&lt;&gt;""</formula>
    </cfRule>
  </conditionalFormatting>
  <conditionalFormatting sqref="C28 C32 C36">
    <cfRule type="expression" dxfId="323" priority="28">
      <formula>C28&gt;C29</formula>
    </cfRule>
  </conditionalFormatting>
  <conditionalFormatting sqref="AG3">
    <cfRule type="expression" dxfId="322" priority="26">
      <formula>ISODD(MONTH(AG3))</formula>
    </cfRule>
    <cfRule type="expression" dxfId="321" priority="27">
      <formula>ISEVEN(MONTH(AG3))</formula>
    </cfRule>
  </conditionalFormatting>
  <conditionalFormatting sqref="AG3">
    <cfRule type="expression" dxfId="320" priority="25">
      <formula>WEEKDAY(AG$4,2)=7</formula>
    </cfRule>
  </conditionalFormatting>
  <conditionalFormatting sqref="AE3">
    <cfRule type="expression" dxfId="319" priority="20">
      <formula>ISODD(MONTH(AE3))</formula>
    </cfRule>
    <cfRule type="expression" dxfId="318" priority="21">
      <formula>ISEVEN(MONTH(AE3))</formula>
    </cfRule>
  </conditionalFormatting>
  <conditionalFormatting sqref="AE3">
    <cfRule type="expression" dxfId="317" priority="19">
      <formula>WEEKDAY(AE$4,2)=7</formula>
    </cfRule>
  </conditionalFormatting>
  <conditionalFormatting sqref="AF3">
    <cfRule type="expression" dxfId="316" priority="23">
      <formula>ISODD(MONTH(AF3))</formula>
    </cfRule>
    <cfRule type="expression" dxfId="315" priority="24">
      <formula>ISEVEN(MONTH(AF3))</formula>
    </cfRule>
  </conditionalFormatting>
  <conditionalFormatting sqref="AF3">
    <cfRule type="expression" dxfId="314" priority="22">
      <formula>WEEKDAY(AF$4,2)=7</formula>
    </cfRule>
  </conditionalFormatting>
  <conditionalFormatting sqref="AE4:AG4">
    <cfRule type="expression" dxfId="313" priority="17">
      <formula>WEEKDAY(AE4,2)&lt;6</formula>
    </cfRule>
    <cfRule type="expression" dxfId="312" priority="18">
      <formula>WEEKDAY(AE4,2)&gt;5</formula>
    </cfRule>
  </conditionalFormatting>
  <conditionalFormatting sqref="AE4:AG4">
    <cfRule type="expression" dxfId="311" priority="16">
      <formula>WEEKDAY(AE$4,2)=7</formula>
    </cfRule>
  </conditionalFormatting>
  <conditionalFormatting sqref="C30:AG30">
    <cfRule type="expression" dxfId="310" priority="15">
      <formula>$A$23&lt;&gt;""</formula>
    </cfRule>
  </conditionalFormatting>
  <conditionalFormatting sqref="C34:AG34">
    <cfRule type="expression" dxfId="309" priority="14">
      <formula>$A$27&lt;&gt;""</formula>
    </cfRule>
  </conditionalFormatting>
  <conditionalFormatting sqref="C34:AG34">
    <cfRule type="expression" dxfId="308" priority="13">
      <formula>$A$23&lt;&gt;""</formula>
    </cfRule>
  </conditionalFormatting>
  <conditionalFormatting sqref="C38:AG38">
    <cfRule type="expression" dxfId="307" priority="12">
      <formula>$A$31&lt;&gt;""</formula>
    </cfRule>
  </conditionalFormatting>
  <conditionalFormatting sqref="C38:AG38">
    <cfRule type="expression" dxfId="306" priority="11">
      <formula>$A$27&lt;&gt;""</formula>
    </cfRule>
  </conditionalFormatting>
  <conditionalFormatting sqref="C38:AG38">
    <cfRule type="expression" dxfId="305" priority="10">
      <formula>$A$23&lt;&gt;""</formula>
    </cfRule>
  </conditionalFormatting>
  <conditionalFormatting sqref="C19:AG21">
    <cfRule type="expression" dxfId="304" priority="9">
      <formula>WEEKDAY(C$4,2)=7</formula>
    </cfRule>
  </conditionalFormatting>
  <conditionalFormatting sqref="C19:AG19">
    <cfRule type="expression" dxfId="303" priority="8">
      <formula>(COUNTIF($A$5:$A$18,C19)=0)*(C19&gt;0)</formula>
    </cfRule>
  </conditionalFormatting>
  <conditionalFormatting sqref="C20:AG20 C24:AG24 C28:AG28 C32:AG32 C36:AG36">
    <cfRule type="expression" dxfId="302" priority="7">
      <formula>C20&gt;C21</formula>
    </cfRule>
  </conditionalFormatting>
  <conditionalFormatting sqref="C23:AG25">
    <cfRule type="expression" dxfId="301" priority="6">
      <formula>WEEKDAY(C$4,2)=7</formula>
    </cfRule>
  </conditionalFormatting>
  <conditionalFormatting sqref="C23:AG25">
    <cfRule type="expression" dxfId="300" priority="5">
      <formula>$A$22&lt;&gt;""</formula>
    </cfRule>
  </conditionalFormatting>
  <conditionalFormatting sqref="C27:AG27">
    <cfRule type="expression" dxfId="299" priority="3">
      <formula>(COUNTIF($A$5:$A$18,C27)=0)*(C27&gt;0)</formula>
    </cfRule>
  </conditionalFormatting>
  <conditionalFormatting sqref="C31:AG31">
    <cfRule type="expression" dxfId="298" priority="2">
      <formula>(COUNTIF($A$5:$A$18,C31)=0)*(C31&gt;0)</formula>
    </cfRule>
  </conditionalFormatting>
  <conditionalFormatting sqref="C35:AG35">
    <cfRule type="expression" dxfId="297" priority="1">
      <formula>(COUNTIF($A$5:$A$18,C35)=0)*(C35&gt;0)</formula>
    </cfRule>
  </conditionalFormatting>
  <conditionalFormatting sqref="C23:AG23">
    <cfRule type="expression" dxfId="296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E299-C823-4070-8C2D-B18E6F3135D2}">
  <sheetPr codeName="Tabelle17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43221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DATE(Einstellungen!$B$2,5,1)</f>
        <v>43221</v>
      </c>
      <c r="D3" s="1">
        <f>C3+1</f>
        <v>43222</v>
      </c>
      <c r="E3" s="1">
        <f t="shared" ref="E3:AD3" si="0">D3+1</f>
        <v>43223</v>
      </c>
      <c r="F3" s="1">
        <f t="shared" si="0"/>
        <v>43224</v>
      </c>
      <c r="G3" s="1">
        <f t="shared" si="0"/>
        <v>43225</v>
      </c>
      <c r="H3" s="1">
        <f t="shared" si="0"/>
        <v>43226</v>
      </c>
      <c r="I3" s="1">
        <f t="shared" si="0"/>
        <v>43227</v>
      </c>
      <c r="J3" s="1">
        <f t="shared" si="0"/>
        <v>43228</v>
      </c>
      <c r="K3" s="1">
        <f t="shared" si="0"/>
        <v>43229</v>
      </c>
      <c r="L3" s="1">
        <f t="shared" si="0"/>
        <v>43230</v>
      </c>
      <c r="M3" s="1">
        <f t="shared" si="0"/>
        <v>43231</v>
      </c>
      <c r="N3" s="1">
        <f t="shared" si="0"/>
        <v>43232</v>
      </c>
      <c r="O3" s="1">
        <f t="shared" si="0"/>
        <v>43233</v>
      </c>
      <c r="P3" s="1">
        <f t="shared" si="0"/>
        <v>43234</v>
      </c>
      <c r="Q3" s="1">
        <f t="shared" si="0"/>
        <v>43235</v>
      </c>
      <c r="R3" s="1">
        <f t="shared" si="0"/>
        <v>43236</v>
      </c>
      <c r="S3" s="1">
        <f t="shared" si="0"/>
        <v>43237</v>
      </c>
      <c r="T3" s="1">
        <f t="shared" si="0"/>
        <v>43238</v>
      </c>
      <c r="U3" s="1">
        <f t="shared" si="0"/>
        <v>43239</v>
      </c>
      <c r="V3" s="1">
        <f t="shared" si="0"/>
        <v>43240</v>
      </c>
      <c r="W3" s="1">
        <f t="shared" si="0"/>
        <v>43241</v>
      </c>
      <c r="X3" s="1">
        <f t="shared" si="0"/>
        <v>43242</v>
      </c>
      <c r="Y3" s="1">
        <f t="shared" si="0"/>
        <v>43243</v>
      </c>
      <c r="Z3" s="1">
        <f t="shared" si="0"/>
        <v>43244</v>
      </c>
      <c r="AA3" s="1">
        <f t="shared" si="0"/>
        <v>43245</v>
      </c>
      <c r="AB3" s="1">
        <f t="shared" si="0"/>
        <v>43246</v>
      </c>
      <c r="AC3" s="1">
        <f t="shared" si="0"/>
        <v>43247</v>
      </c>
      <c r="AD3" s="1">
        <f t="shared" si="0"/>
        <v>43248</v>
      </c>
      <c r="AE3" s="1">
        <f>IF(EOMONTH($C$3,0)&lt;(AD3+1),"",AD3+1)</f>
        <v>43249</v>
      </c>
      <c r="AF3" s="1">
        <f>IF(OR(AE3="",EOMONTH($C$3,0)&lt;(AD3+2)),"",AD3+2)</f>
        <v>43250</v>
      </c>
      <c r="AG3" s="1">
        <f>IF(OR(AF3="",EOMONTH($C$3,0)&lt;(AD3+3)),"",AD3+3)</f>
        <v>43251</v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3</v>
      </c>
      <c r="D4" s="3">
        <f t="shared" ref="D4:AC4" si="1">WEEKDAY(D3,1)</f>
        <v>4</v>
      </c>
      <c r="E4" s="3">
        <f t="shared" si="1"/>
        <v>5</v>
      </c>
      <c r="F4" s="3">
        <f t="shared" si="1"/>
        <v>6</v>
      </c>
      <c r="G4" s="3">
        <f t="shared" si="1"/>
        <v>7</v>
      </c>
      <c r="H4" s="3">
        <f t="shared" si="1"/>
        <v>1</v>
      </c>
      <c r="I4" s="3">
        <f t="shared" si="1"/>
        <v>2</v>
      </c>
      <c r="J4" s="3">
        <f t="shared" si="1"/>
        <v>3</v>
      </c>
      <c r="K4" s="3">
        <f t="shared" si="1"/>
        <v>4</v>
      </c>
      <c r="L4" s="3">
        <f t="shared" si="1"/>
        <v>5</v>
      </c>
      <c r="M4" s="3">
        <f t="shared" si="1"/>
        <v>6</v>
      </c>
      <c r="N4" s="3">
        <f t="shared" si="1"/>
        <v>7</v>
      </c>
      <c r="O4" s="3">
        <f t="shared" si="1"/>
        <v>1</v>
      </c>
      <c r="P4" s="3">
        <f t="shared" si="1"/>
        <v>2</v>
      </c>
      <c r="Q4" s="3">
        <f t="shared" si="1"/>
        <v>3</v>
      </c>
      <c r="R4" s="3">
        <f t="shared" si="1"/>
        <v>4</v>
      </c>
      <c r="S4" s="3">
        <f t="shared" si="1"/>
        <v>5</v>
      </c>
      <c r="T4" s="3">
        <f t="shared" si="1"/>
        <v>6</v>
      </c>
      <c r="U4" s="3">
        <f t="shared" si="1"/>
        <v>7</v>
      </c>
      <c r="V4" s="3">
        <f t="shared" si="1"/>
        <v>1</v>
      </c>
      <c r="W4" s="3">
        <f t="shared" si="1"/>
        <v>2</v>
      </c>
      <c r="X4" s="3">
        <f t="shared" si="1"/>
        <v>3</v>
      </c>
      <c r="Y4" s="3">
        <f t="shared" si="1"/>
        <v>4</v>
      </c>
      <c r="Z4" s="3">
        <f t="shared" si="1"/>
        <v>5</v>
      </c>
      <c r="AA4" s="3">
        <f t="shared" si="1"/>
        <v>6</v>
      </c>
      <c r="AB4" s="3">
        <f t="shared" si="1"/>
        <v>7</v>
      </c>
      <c r="AC4" s="3">
        <f t="shared" si="1"/>
        <v>1</v>
      </c>
      <c r="AD4" s="3">
        <f>WEEKDAY(AD3,1)</f>
        <v>2</v>
      </c>
      <c r="AE4" s="3">
        <f>IF(AE3&lt;&gt;"",WEEKDAY(AE3,1),"")</f>
        <v>3</v>
      </c>
      <c r="AF4" s="3">
        <f t="shared" ref="AF4:AG4" si="2">IF(AF3&lt;&gt;"",WEEKDAY(AF3,1),"")</f>
        <v>4</v>
      </c>
      <c r="AG4" s="3">
        <f t="shared" si="2"/>
        <v>5</v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88"/>
      <c r="B22" s="8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32:B32"/>
    <mergeCell ref="C1:G1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1:B31"/>
    <mergeCell ref="A46:B46"/>
    <mergeCell ref="A68:A69"/>
    <mergeCell ref="A74:A76"/>
    <mergeCell ref="A33:B33"/>
    <mergeCell ref="A35:B35"/>
    <mergeCell ref="A36:B36"/>
    <mergeCell ref="A37:B37"/>
    <mergeCell ref="A42:B42"/>
    <mergeCell ref="A44:B44"/>
  </mergeCells>
  <conditionalFormatting sqref="C3:AD3">
    <cfRule type="expression" dxfId="295" priority="35">
      <formula>ISODD(MONTH(C3))</formula>
    </cfRule>
    <cfRule type="expression" dxfId="294" priority="37">
      <formula>ISEVEN(MONTH(C3))</formula>
    </cfRule>
  </conditionalFormatting>
  <conditionalFormatting sqref="C4:AD4">
    <cfRule type="expression" dxfId="293" priority="34">
      <formula>WEEKDAY(C4,2)&lt;6</formula>
    </cfRule>
    <cfRule type="expression" dxfId="292" priority="36">
      <formula>WEEKDAY(C4,2)&gt;5</formula>
    </cfRule>
  </conditionalFormatting>
  <conditionalFormatting sqref="C5:AG18 C22:AG22 C3:AD4 C26:AG78">
    <cfRule type="expression" dxfId="291" priority="33">
      <formula>WEEKDAY(C$4,2)=7</formula>
    </cfRule>
  </conditionalFormatting>
  <conditionalFormatting sqref="A26:XFD26 A23:B25 AH23:XFD25">
    <cfRule type="expression" dxfId="290" priority="32">
      <formula>$A$23&lt;&gt;""</formula>
    </cfRule>
  </conditionalFormatting>
  <conditionalFormatting sqref="A27:XFD30">
    <cfRule type="expression" dxfId="289" priority="31">
      <formula>$A$27&lt;&gt;""</formula>
    </cfRule>
  </conditionalFormatting>
  <conditionalFormatting sqref="A31:XFD34">
    <cfRule type="expression" dxfId="288" priority="30">
      <formula>$A$31&lt;&gt;""</formula>
    </cfRule>
  </conditionalFormatting>
  <conditionalFormatting sqref="A35:XFD38">
    <cfRule type="expression" dxfId="287" priority="29">
      <formula>$A$35&lt;&gt;""</formula>
    </cfRule>
  </conditionalFormatting>
  <conditionalFormatting sqref="C28 C32 C36">
    <cfRule type="expression" dxfId="286" priority="28">
      <formula>C28&gt;C29</formula>
    </cfRule>
  </conditionalFormatting>
  <conditionalFormatting sqref="AG3">
    <cfRule type="expression" dxfId="285" priority="26">
      <formula>ISODD(MONTH(AG3))</formula>
    </cfRule>
    <cfRule type="expression" dxfId="284" priority="27">
      <formula>ISEVEN(MONTH(AG3))</formula>
    </cfRule>
  </conditionalFormatting>
  <conditionalFormatting sqref="AG3">
    <cfRule type="expression" dxfId="283" priority="25">
      <formula>WEEKDAY(AG$4,2)=7</formula>
    </cfRule>
  </conditionalFormatting>
  <conditionalFormatting sqref="AE3">
    <cfRule type="expression" dxfId="282" priority="20">
      <formula>ISODD(MONTH(AE3))</formula>
    </cfRule>
    <cfRule type="expression" dxfId="281" priority="21">
      <formula>ISEVEN(MONTH(AE3))</formula>
    </cfRule>
  </conditionalFormatting>
  <conditionalFormatting sqref="AE3">
    <cfRule type="expression" dxfId="280" priority="19">
      <formula>WEEKDAY(AE$4,2)=7</formula>
    </cfRule>
  </conditionalFormatting>
  <conditionalFormatting sqref="AF3">
    <cfRule type="expression" dxfId="279" priority="23">
      <formula>ISODD(MONTH(AF3))</formula>
    </cfRule>
    <cfRule type="expression" dxfId="278" priority="24">
      <formula>ISEVEN(MONTH(AF3))</formula>
    </cfRule>
  </conditionalFormatting>
  <conditionalFormatting sqref="AF3">
    <cfRule type="expression" dxfId="277" priority="22">
      <formula>WEEKDAY(AF$4,2)=7</formula>
    </cfRule>
  </conditionalFormatting>
  <conditionalFormatting sqref="AE4:AG4">
    <cfRule type="expression" dxfId="276" priority="17">
      <formula>WEEKDAY(AE4,2)&lt;6</formula>
    </cfRule>
    <cfRule type="expression" dxfId="275" priority="18">
      <formula>WEEKDAY(AE4,2)&gt;5</formula>
    </cfRule>
  </conditionalFormatting>
  <conditionalFormatting sqref="AE4:AG4">
    <cfRule type="expression" dxfId="274" priority="16">
      <formula>WEEKDAY(AE$4,2)=7</formula>
    </cfRule>
  </conditionalFormatting>
  <conditionalFormatting sqref="C30:AG30">
    <cfRule type="expression" dxfId="273" priority="15">
      <formula>$A$23&lt;&gt;""</formula>
    </cfRule>
  </conditionalFormatting>
  <conditionalFormatting sqref="C34:AG34">
    <cfRule type="expression" dxfId="272" priority="14">
      <formula>$A$27&lt;&gt;""</formula>
    </cfRule>
  </conditionalFormatting>
  <conditionalFormatting sqref="C34:AG34">
    <cfRule type="expression" dxfId="271" priority="13">
      <formula>$A$23&lt;&gt;""</formula>
    </cfRule>
  </conditionalFormatting>
  <conditionalFormatting sqref="C38:AG38">
    <cfRule type="expression" dxfId="270" priority="12">
      <formula>$A$31&lt;&gt;""</formula>
    </cfRule>
  </conditionalFormatting>
  <conditionalFormatting sqref="C38:AG38">
    <cfRule type="expression" dxfId="269" priority="11">
      <formula>$A$27&lt;&gt;""</formula>
    </cfRule>
  </conditionalFormatting>
  <conditionalFormatting sqref="C38:AG38">
    <cfRule type="expression" dxfId="268" priority="10">
      <formula>$A$23&lt;&gt;""</formula>
    </cfRule>
  </conditionalFormatting>
  <conditionalFormatting sqref="C19:AG21">
    <cfRule type="expression" dxfId="267" priority="9">
      <formula>WEEKDAY(C$4,2)=7</formula>
    </cfRule>
  </conditionalFormatting>
  <conditionalFormatting sqref="C19:AG19">
    <cfRule type="expression" dxfId="266" priority="8">
      <formula>(COUNTIF($A$5:$A$18,C19)=0)*(C19&gt;0)</formula>
    </cfRule>
  </conditionalFormatting>
  <conditionalFormatting sqref="C20:AG20 C24:AG24 C28:AG28 C32:AG32 C36:AG36">
    <cfRule type="expression" dxfId="265" priority="7">
      <formula>C20&gt;C21</formula>
    </cfRule>
  </conditionalFormatting>
  <conditionalFormatting sqref="C23:AG25">
    <cfRule type="expression" dxfId="264" priority="6">
      <formula>WEEKDAY(C$4,2)=7</formula>
    </cfRule>
  </conditionalFormatting>
  <conditionalFormatting sqref="C23:AG25">
    <cfRule type="expression" dxfId="263" priority="5">
      <formula>$A$22&lt;&gt;""</formula>
    </cfRule>
  </conditionalFormatting>
  <conditionalFormatting sqref="C27:AG27">
    <cfRule type="expression" dxfId="262" priority="3">
      <formula>(COUNTIF($A$5:$A$18,C27)=0)*(C27&gt;0)</formula>
    </cfRule>
  </conditionalFormatting>
  <conditionalFormatting sqref="C31:AG31">
    <cfRule type="expression" dxfId="261" priority="2">
      <formula>(COUNTIF($A$5:$A$18,C31)=0)*(C31&gt;0)</formula>
    </cfRule>
  </conditionalFormatting>
  <conditionalFormatting sqref="C35:AG35">
    <cfRule type="expression" dxfId="260" priority="1">
      <formula>(COUNTIF($A$5:$A$18,C35)=0)*(C35&gt;0)</formula>
    </cfRule>
  </conditionalFormatting>
  <conditionalFormatting sqref="C23:AG23">
    <cfRule type="expression" dxfId="259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CCFD-1C14-481C-8CDA-C504E0273DE2}">
  <sheetPr codeName="Tabelle16"/>
  <dimension ref="A1:CD9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RowHeight="15" x14ac:dyDescent="0.25"/>
  <cols>
    <col min="1" max="1" width="13.5703125" style="39" bestFit="1" customWidth="1"/>
    <col min="2" max="2" width="3" style="40" bestFit="1" customWidth="1"/>
  </cols>
  <sheetData>
    <row r="1" spans="1:82" s="9" customFormat="1" ht="15" customHeight="1" x14ac:dyDescent="0.25">
      <c r="A1" s="22"/>
      <c r="B1" s="23"/>
      <c r="C1" s="130">
        <f>C3</f>
        <v>43252</v>
      </c>
      <c r="D1" s="130"/>
      <c r="E1" s="130"/>
      <c r="F1" s="130"/>
      <c r="G1" s="130"/>
    </row>
    <row r="2" spans="1:82" s="36" customFormat="1" ht="15" customHeight="1" x14ac:dyDescent="0.25">
      <c r="A2" s="24" t="s">
        <v>1</v>
      </c>
      <c r="B2" s="25"/>
      <c r="C2" s="46"/>
      <c r="D2" s="46"/>
      <c r="E2" s="46"/>
      <c r="F2" s="46"/>
      <c r="G2" s="46"/>
      <c r="H2" s="47"/>
    </row>
    <row r="3" spans="1:82" x14ac:dyDescent="0.25">
      <c r="A3" s="22"/>
      <c r="B3" s="23"/>
      <c r="C3" s="1">
        <f>DATE(Einstellungen!$B$2,6,1)</f>
        <v>43252</v>
      </c>
      <c r="D3" s="1">
        <f>C3+1</f>
        <v>43253</v>
      </c>
      <c r="E3" s="1">
        <f t="shared" ref="E3:AD3" si="0">D3+1</f>
        <v>43254</v>
      </c>
      <c r="F3" s="1">
        <f t="shared" si="0"/>
        <v>43255</v>
      </c>
      <c r="G3" s="1">
        <f t="shared" si="0"/>
        <v>43256</v>
      </c>
      <c r="H3" s="1">
        <f t="shared" si="0"/>
        <v>43257</v>
      </c>
      <c r="I3" s="1">
        <f t="shared" si="0"/>
        <v>43258</v>
      </c>
      <c r="J3" s="1">
        <f t="shared" si="0"/>
        <v>43259</v>
      </c>
      <c r="K3" s="1">
        <f t="shared" si="0"/>
        <v>43260</v>
      </c>
      <c r="L3" s="1">
        <f t="shared" si="0"/>
        <v>43261</v>
      </c>
      <c r="M3" s="1">
        <f t="shared" si="0"/>
        <v>43262</v>
      </c>
      <c r="N3" s="1">
        <f t="shared" si="0"/>
        <v>43263</v>
      </c>
      <c r="O3" s="1">
        <f t="shared" si="0"/>
        <v>43264</v>
      </c>
      <c r="P3" s="1">
        <f t="shared" si="0"/>
        <v>43265</v>
      </c>
      <c r="Q3" s="1">
        <f t="shared" si="0"/>
        <v>43266</v>
      </c>
      <c r="R3" s="1">
        <f t="shared" si="0"/>
        <v>43267</v>
      </c>
      <c r="S3" s="1">
        <f t="shared" si="0"/>
        <v>43268</v>
      </c>
      <c r="T3" s="1">
        <f t="shared" si="0"/>
        <v>43269</v>
      </c>
      <c r="U3" s="1">
        <f t="shared" si="0"/>
        <v>43270</v>
      </c>
      <c r="V3" s="1">
        <f t="shared" si="0"/>
        <v>43271</v>
      </c>
      <c r="W3" s="1">
        <f t="shared" si="0"/>
        <v>43272</v>
      </c>
      <c r="X3" s="1">
        <f t="shared" si="0"/>
        <v>43273</v>
      </c>
      <c r="Y3" s="1">
        <f t="shared" si="0"/>
        <v>43274</v>
      </c>
      <c r="Z3" s="1">
        <f t="shared" si="0"/>
        <v>43275</v>
      </c>
      <c r="AA3" s="1">
        <f t="shared" si="0"/>
        <v>43276</v>
      </c>
      <c r="AB3" s="1">
        <f t="shared" si="0"/>
        <v>43277</v>
      </c>
      <c r="AC3" s="1">
        <f t="shared" si="0"/>
        <v>43278</v>
      </c>
      <c r="AD3" s="1">
        <f t="shared" si="0"/>
        <v>43279</v>
      </c>
      <c r="AE3" s="1">
        <f>IF(EOMONTH($C$3,0)&lt;(AD3+1),"",AD3+1)</f>
        <v>43280</v>
      </c>
      <c r="AF3" s="1">
        <f>IF(OR(AE3="",EOMONTH($C$3,0)&lt;(AD3+2)),"",AD3+2)</f>
        <v>43281</v>
      </c>
      <c r="AG3" s="1" t="str">
        <f>IF(OR(AF3="",EOMONTH($C$3,0)&lt;(AD3+3)),"",AD3+3)</f>
        <v/>
      </c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x14ac:dyDescent="0.25">
      <c r="A4" s="24" t="s">
        <v>2</v>
      </c>
      <c r="B4" s="25"/>
      <c r="C4" s="3">
        <f>WEEKDAY(C3,1)</f>
        <v>6</v>
      </c>
      <c r="D4" s="3">
        <f t="shared" ref="D4:AC4" si="1">WEEKDAY(D3,1)</f>
        <v>7</v>
      </c>
      <c r="E4" s="3">
        <f t="shared" si="1"/>
        <v>1</v>
      </c>
      <c r="F4" s="3">
        <f t="shared" si="1"/>
        <v>2</v>
      </c>
      <c r="G4" s="3">
        <f t="shared" si="1"/>
        <v>3</v>
      </c>
      <c r="H4" s="3">
        <f t="shared" si="1"/>
        <v>4</v>
      </c>
      <c r="I4" s="3">
        <f t="shared" si="1"/>
        <v>5</v>
      </c>
      <c r="J4" s="3">
        <f t="shared" si="1"/>
        <v>6</v>
      </c>
      <c r="K4" s="3">
        <f t="shared" si="1"/>
        <v>7</v>
      </c>
      <c r="L4" s="3">
        <f t="shared" si="1"/>
        <v>1</v>
      </c>
      <c r="M4" s="3">
        <f t="shared" si="1"/>
        <v>2</v>
      </c>
      <c r="N4" s="3">
        <f t="shared" si="1"/>
        <v>3</v>
      </c>
      <c r="O4" s="3">
        <f t="shared" si="1"/>
        <v>4</v>
      </c>
      <c r="P4" s="3">
        <f t="shared" si="1"/>
        <v>5</v>
      </c>
      <c r="Q4" s="3">
        <f t="shared" si="1"/>
        <v>6</v>
      </c>
      <c r="R4" s="3">
        <f t="shared" si="1"/>
        <v>7</v>
      </c>
      <c r="S4" s="3">
        <f t="shared" si="1"/>
        <v>1</v>
      </c>
      <c r="T4" s="3">
        <f t="shared" si="1"/>
        <v>2</v>
      </c>
      <c r="U4" s="3">
        <f t="shared" si="1"/>
        <v>3</v>
      </c>
      <c r="V4" s="3">
        <f t="shared" si="1"/>
        <v>4</v>
      </c>
      <c r="W4" s="3">
        <f t="shared" si="1"/>
        <v>5</v>
      </c>
      <c r="X4" s="3">
        <f t="shared" si="1"/>
        <v>6</v>
      </c>
      <c r="Y4" s="3">
        <f t="shared" si="1"/>
        <v>7</v>
      </c>
      <c r="Z4" s="3">
        <f t="shared" si="1"/>
        <v>1</v>
      </c>
      <c r="AA4" s="3">
        <f t="shared" si="1"/>
        <v>2</v>
      </c>
      <c r="AB4" s="3">
        <f t="shared" si="1"/>
        <v>3</v>
      </c>
      <c r="AC4" s="3">
        <f t="shared" si="1"/>
        <v>4</v>
      </c>
      <c r="AD4" s="3">
        <f>WEEKDAY(AD3,1)</f>
        <v>5</v>
      </c>
      <c r="AE4" s="3">
        <f>IF(AE3&lt;&gt;"",WEEKDAY(AE3,1),"")</f>
        <v>6</v>
      </c>
      <c r="AF4" s="3">
        <f t="shared" ref="AF4:AG4" si="2">IF(AF3&lt;&gt;"",WEEKDAY(AF3,1),"")</f>
        <v>7</v>
      </c>
      <c r="AG4" s="3" t="str">
        <f t="shared" si="2"/>
        <v/>
      </c>
    </row>
    <row r="5" spans="1:82" s="4" customFormat="1" x14ac:dyDescent="0.25">
      <c r="A5" s="18" t="str">
        <f>IF(Einstellungen!F2="","",Einstellungen!F2)</f>
        <v>Max</v>
      </c>
      <c r="B5" s="19"/>
    </row>
    <row r="6" spans="1:82" s="4" customFormat="1" x14ac:dyDescent="0.25">
      <c r="A6" s="18" t="str">
        <f>IF(Einstellungen!F3="","",Einstellungen!F3)</f>
        <v/>
      </c>
      <c r="B6" s="19"/>
    </row>
    <row r="7" spans="1:82" s="4" customFormat="1" x14ac:dyDescent="0.25">
      <c r="A7" s="18" t="str">
        <f>IF(Einstellungen!F4="","",Einstellungen!F4)</f>
        <v/>
      </c>
      <c r="B7" s="19"/>
    </row>
    <row r="8" spans="1:82" s="4" customFormat="1" x14ac:dyDescent="0.25">
      <c r="A8" s="18" t="str">
        <f>IF(Einstellungen!F5="","",Einstellungen!F5)</f>
        <v/>
      </c>
      <c r="B8" s="19"/>
    </row>
    <row r="9" spans="1:82" s="4" customFormat="1" x14ac:dyDescent="0.25">
      <c r="A9" s="18" t="str">
        <f>IF(Einstellungen!F6="","",Einstellungen!F6)</f>
        <v/>
      </c>
      <c r="B9" s="19"/>
    </row>
    <row r="10" spans="1:82" s="4" customFormat="1" x14ac:dyDescent="0.25">
      <c r="A10" s="18" t="str">
        <f>IF(Einstellungen!F7="","",Einstellungen!F7)</f>
        <v/>
      </c>
      <c r="B10" s="19"/>
    </row>
    <row r="11" spans="1:82" s="4" customFormat="1" x14ac:dyDescent="0.25">
      <c r="A11" s="18" t="str">
        <f>IF(Einstellungen!F8="","",Einstellungen!F8)</f>
        <v/>
      </c>
      <c r="B11" s="19"/>
    </row>
    <row r="12" spans="1:82" s="4" customFormat="1" x14ac:dyDescent="0.25">
      <c r="A12" s="18" t="str">
        <f>IF(Einstellungen!F9="","",Einstellungen!F9)</f>
        <v/>
      </c>
      <c r="B12" s="19"/>
    </row>
    <row r="13" spans="1:82" s="4" customFormat="1" x14ac:dyDescent="0.25">
      <c r="A13" s="18" t="str">
        <f>IF(Einstellungen!F10="","",Einstellungen!F10)</f>
        <v/>
      </c>
      <c r="B13" s="19"/>
    </row>
    <row r="14" spans="1:82" s="7" customFormat="1" hidden="1" x14ac:dyDescent="0.25">
      <c r="A14" s="20" t="str">
        <f>IF(Einstellungen!F11="","",Einstellungen!F11)</f>
        <v/>
      </c>
      <c r="B14" s="21"/>
    </row>
    <row r="15" spans="1:82" s="4" customFormat="1" hidden="1" x14ac:dyDescent="0.25">
      <c r="A15" s="18" t="str">
        <f>IF(Einstellungen!F12="","",Einstellungen!F12)</f>
        <v/>
      </c>
      <c r="B15" s="19"/>
    </row>
    <row r="16" spans="1:82" s="4" customFormat="1" hidden="1" x14ac:dyDescent="0.25">
      <c r="A16" s="18" t="str">
        <f>IF(Einstellungen!F13="","",Einstellungen!F13)</f>
        <v/>
      </c>
      <c r="B16" s="19"/>
    </row>
    <row r="17" spans="1:33" s="9" customFormat="1" x14ac:dyDescent="0.25">
      <c r="A17" s="22"/>
      <c r="B17" s="23"/>
    </row>
    <row r="18" spans="1:33" s="9" customFormat="1" x14ac:dyDescent="0.25">
      <c r="A18" s="22"/>
      <c r="B18" s="23"/>
    </row>
    <row r="19" spans="1:33" s="6" customFormat="1" x14ac:dyDescent="0.25">
      <c r="A19" s="131" t="s">
        <v>15</v>
      </c>
      <c r="B19" s="1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6" customFormat="1" x14ac:dyDescent="0.25">
      <c r="A20" s="133" t="s">
        <v>16</v>
      </c>
      <c r="B20" s="1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6" customFormat="1" x14ac:dyDescent="0.25">
      <c r="A21" s="133" t="s">
        <v>17</v>
      </c>
      <c r="B21" s="1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s="8" customFormat="1" x14ac:dyDescent="0.25">
      <c r="A22" s="88"/>
      <c r="B22" s="89" t="s">
        <v>45</v>
      </c>
      <c r="C22" s="41" t="str">
        <f>IF(C20&lt;&gt;"",C21-C20-C68-C80,"")</f>
        <v/>
      </c>
      <c r="D22" s="41" t="str">
        <f t="shared" ref="D22:AG22" si="3">IF(D20&lt;&gt;"",D21-D20-D68-D80,"")</f>
        <v/>
      </c>
      <c r="E22" s="41" t="str">
        <f t="shared" si="3"/>
        <v/>
      </c>
      <c r="F22" s="41" t="str">
        <f t="shared" si="3"/>
        <v/>
      </c>
      <c r="G22" s="41" t="str">
        <f t="shared" si="3"/>
        <v/>
      </c>
      <c r="H22" s="41" t="str">
        <f t="shared" si="3"/>
        <v/>
      </c>
      <c r="I22" s="41" t="str">
        <f t="shared" si="3"/>
        <v/>
      </c>
      <c r="J22" s="41" t="str">
        <f t="shared" si="3"/>
        <v/>
      </c>
      <c r="K22" s="41" t="str">
        <f t="shared" si="3"/>
        <v/>
      </c>
      <c r="L22" s="41" t="str">
        <f t="shared" si="3"/>
        <v/>
      </c>
      <c r="M22" s="41" t="str">
        <f t="shared" si="3"/>
        <v/>
      </c>
      <c r="N22" s="41" t="str">
        <f t="shared" si="3"/>
        <v/>
      </c>
      <c r="O22" s="41" t="str">
        <f t="shared" si="3"/>
        <v/>
      </c>
      <c r="P22" s="41" t="str">
        <f t="shared" si="3"/>
        <v/>
      </c>
      <c r="Q22" s="41" t="str">
        <f t="shared" si="3"/>
        <v/>
      </c>
      <c r="R22" s="41" t="str">
        <f t="shared" si="3"/>
        <v/>
      </c>
      <c r="S22" s="41" t="str">
        <f t="shared" si="3"/>
        <v/>
      </c>
      <c r="T22" s="41" t="str">
        <f t="shared" si="3"/>
        <v/>
      </c>
      <c r="U22" s="41" t="str">
        <f t="shared" si="3"/>
        <v/>
      </c>
      <c r="V22" s="41" t="str">
        <f t="shared" si="3"/>
        <v/>
      </c>
      <c r="W22" s="41" t="str">
        <f t="shared" si="3"/>
        <v/>
      </c>
      <c r="X22" s="41" t="str">
        <f t="shared" si="3"/>
        <v/>
      </c>
      <c r="Y22" s="41" t="str">
        <f t="shared" si="3"/>
        <v/>
      </c>
      <c r="Z22" s="41" t="str">
        <f t="shared" si="3"/>
        <v/>
      </c>
      <c r="AA22" s="41" t="str">
        <f t="shared" si="3"/>
        <v/>
      </c>
      <c r="AB22" s="41" t="str">
        <f t="shared" si="3"/>
        <v/>
      </c>
      <c r="AC22" s="41" t="str">
        <f t="shared" si="3"/>
        <v/>
      </c>
      <c r="AD22" s="41" t="str">
        <f t="shared" si="3"/>
        <v/>
      </c>
      <c r="AE22" s="41" t="str">
        <f t="shared" si="3"/>
        <v/>
      </c>
      <c r="AF22" s="41" t="str">
        <f t="shared" si="3"/>
        <v/>
      </c>
      <c r="AG22" s="41" t="str">
        <f t="shared" si="3"/>
        <v/>
      </c>
    </row>
    <row r="23" spans="1:33" x14ac:dyDescent="0.25">
      <c r="A23" s="125" t="str">
        <f>IF(Einstellungen!B5&gt;1,"Schicht 2","")</f>
        <v>Schicht 2</v>
      </c>
      <c r="B23" s="1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x14ac:dyDescent="0.25">
      <c r="A24" s="123" t="str">
        <f>IF(A23="","","von")</f>
        <v>von</v>
      </c>
      <c r="B24" s="1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33" x14ac:dyDescent="0.25">
      <c r="A25" s="123" t="str">
        <f>IF(A23="","","bis")</f>
        <v>bis</v>
      </c>
      <c r="B25" s="12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1:33" s="45" customFormat="1" x14ac:dyDescent="0.25">
      <c r="A26" s="42"/>
      <c r="B26" s="43" t="s">
        <v>45</v>
      </c>
      <c r="C26" s="44" t="str">
        <f>IF(C24&lt;&gt;"",C25-C24-C69-C81,"")</f>
        <v/>
      </c>
      <c r="D26" s="44" t="str">
        <f t="shared" ref="D26:AG26" si="4">IF(D24&lt;&gt;"",D25-D24-D69-D81,"")</f>
        <v/>
      </c>
      <c r="E26" s="44" t="str">
        <f t="shared" si="4"/>
        <v/>
      </c>
      <c r="F26" s="44" t="str">
        <f t="shared" si="4"/>
        <v/>
      </c>
      <c r="G26" s="44" t="str">
        <f t="shared" si="4"/>
        <v/>
      </c>
      <c r="H26" s="44" t="str">
        <f t="shared" si="4"/>
        <v/>
      </c>
      <c r="I26" s="44" t="str">
        <f t="shared" si="4"/>
        <v/>
      </c>
      <c r="J26" s="44" t="str">
        <f t="shared" si="4"/>
        <v/>
      </c>
      <c r="K26" s="44" t="str">
        <f t="shared" si="4"/>
        <v/>
      </c>
      <c r="L26" s="44" t="str">
        <f t="shared" si="4"/>
        <v/>
      </c>
      <c r="M26" s="44" t="str">
        <f t="shared" si="4"/>
        <v/>
      </c>
      <c r="N26" s="44" t="str">
        <f t="shared" si="4"/>
        <v/>
      </c>
      <c r="O26" s="44" t="str">
        <f t="shared" si="4"/>
        <v/>
      </c>
      <c r="P26" s="44" t="str">
        <f t="shared" si="4"/>
        <v/>
      </c>
      <c r="Q26" s="44" t="str">
        <f t="shared" si="4"/>
        <v/>
      </c>
      <c r="R26" s="44" t="str">
        <f t="shared" si="4"/>
        <v/>
      </c>
      <c r="S26" s="44" t="str">
        <f t="shared" si="4"/>
        <v/>
      </c>
      <c r="T26" s="44" t="str">
        <f t="shared" si="4"/>
        <v/>
      </c>
      <c r="U26" s="44" t="str">
        <f t="shared" si="4"/>
        <v/>
      </c>
      <c r="V26" s="44" t="str">
        <f t="shared" si="4"/>
        <v/>
      </c>
      <c r="W26" s="44" t="str">
        <f t="shared" si="4"/>
        <v/>
      </c>
      <c r="X26" s="44" t="str">
        <f t="shared" si="4"/>
        <v/>
      </c>
      <c r="Y26" s="44" t="str">
        <f t="shared" si="4"/>
        <v/>
      </c>
      <c r="Z26" s="44" t="str">
        <f t="shared" si="4"/>
        <v/>
      </c>
      <c r="AA26" s="44" t="str">
        <f t="shared" si="4"/>
        <v/>
      </c>
      <c r="AB26" s="44" t="str">
        <f t="shared" si="4"/>
        <v/>
      </c>
      <c r="AC26" s="44" t="str">
        <f t="shared" si="4"/>
        <v/>
      </c>
      <c r="AD26" s="44" t="str">
        <f t="shared" si="4"/>
        <v/>
      </c>
      <c r="AE26" s="44" t="str">
        <f t="shared" si="4"/>
        <v/>
      </c>
      <c r="AF26" s="44" t="str">
        <f t="shared" si="4"/>
        <v/>
      </c>
      <c r="AG26" s="44" t="str">
        <f t="shared" si="4"/>
        <v/>
      </c>
    </row>
    <row r="27" spans="1:33" x14ac:dyDescent="0.25">
      <c r="A27" s="125" t="str">
        <f>IF(Einstellungen!B$5&gt;2,"Schicht 3","")</f>
        <v>Schicht 3</v>
      </c>
      <c r="B27" s="126"/>
    </row>
    <row r="28" spans="1:33" x14ac:dyDescent="0.25">
      <c r="A28" s="123" t="str">
        <f>IF(A27="","","von")</f>
        <v>von</v>
      </c>
      <c r="B28" s="124"/>
      <c r="C28" s="5"/>
    </row>
    <row r="29" spans="1:33" x14ac:dyDescent="0.25">
      <c r="A29" s="123" t="str">
        <f>IF(A27="","","bis")</f>
        <v>bis</v>
      </c>
      <c r="B29" s="124"/>
      <c r="C29" s="5"/>
    </row>
    <row r="30" spans="1:33" s="45" customFormat="1" x14ac:dyDescent="0.25">
      <c r="A30" s="42"/>
      <c r="B30" s="43" t="s">
        <v>45</v>
      </c>
      <c r="C30" s="44" t="str">
        <f>IF(C28&lt;&gt;"",C29-C28-C70-C82,"")</f>
        <v/>
      </c>
      <c r="D30" s="44" t="str">
        <f t="shared" ref="D30:AG30" si="5">IF(D28&lt;&gt;"",D29-D28-D70-D82,"")</f>
        <v/>
      </c>
      <c r="E30" s="44" t="str">
        <f t="shared" si="5"/>
        <v/>
      </c>
      <c r="F30" s="44" t="str">
        <f t="shared" si="5"/>
        <v/>
      </c>
      <c r="G30" s="44" t="str">
        <f t="shared" si="5"/>
        <v/>
      </c>
      <c r="H30" s="44" t="str">
        <f t="shared" si="5"/>
        <v/>
      </c>
      <c r="I30" s="44" t="str">
        <f t="shared" si="5"/>
        <v/>
      </c>
      <c r="J30" s="44" t="str">
        <f t="shared" si="5"/>
        <v/>
      </c>
      <c r="K30" s="44" t="str">
        <f t="shared" si="5"/>
        <v/>
      </c>
      <c r="L30" s="44" t="str">
        <f t="shared" si="5"/>
        <v/>
      </c>
      <c r="M30" s="44" t="str">
        <f t="shared" si="5"/>
        <v/>
      </c>
      <c r="N30" s="44" t="str">
        <f t="shared" si="5"/>
        <v/>
      </c>
      <c r="O30" s="44" t="str">
        <f t="shared" si="5"/>
        <v/>
      </c>
      <c r="P30" s="44" t="str">
        <f t="shared" si="5"/>
        <v/>
      </c>
      <c r="Q30" s="44" t="str">
        <f t="shared" si="5"/>
        <v/>
      </c>
      <c r="R30" s="44" t="str">
        <f t="shared" si="5"/>
        <v/>
      </c>
      <c r="S30" s="44" t="str">
        <f t="shared" si="5"/>
        <v/>
      </c>
      <c r="T30" s="44" t="str">
        <f t="shared" si="5"/>
        <v/>
      </c>
      <c r="U30" s="44" t="str">
        <f t="shared" si="5"/>
        <v/>
      </c>
      <c r="V30" s="44" t="str">
        <f t="shared" si="5"/>
        <v/>
      </c>
      <c r="W30" s="44" t="str">
        <f t="shared" si="5"/>
        <v/>
      </c>
      <c r="X30" s="44" t="str">
        <f t="shared" si="5"/>
        <v/>
      </c>
      <c r="Y30" s="44" t="str">
        <f t="shared" si="5"/>
        <v/>
      </c>
      <c r="Z30" s="44" t="str">
        <f t="shared" si="5"/>
        <v/>
      </c>
      <c r="AA30" s="44" t="str">
        <f t="shared" si="5"/>
        <v/>
      </c>
      <c r="AB30" s="44" t="str">
        <f t="shared" si="5"/>
        <v/>
      </c>
      <c r="AC30" s="44" t="str">
        <f t="shared" si="5"/>
        <v/>
      </c>
      <c r="AD30" s="44" t="str">
        <f t="shared" si="5"/>
        <v/>
      </c>
      <c r="AE30" s="44" t="str">
        <f t="shared" si="5"/>
        <v/>
      </c>
      <c r="AF30" s="44" t="str">
        <f t="shared" si="5"/>
        <v/>
      </c>
      <c r="AG30" s="44" t="str">
        <f t="shared" si="5"/>
        <v/>
      </c>
    </row>
    <row r="31" spans="1:33" x14ac:dyDescent="0.25">
      <c r="A31" s="125" t="str">
        <f>IF(Einstellungen!B$5&gt;3,"Schicht 4","")</f>
        <v>Schicht 4</v>
      </c>
      <c r="B31" s="126"/>
    </row>
    <row r="32" spans="1:33" x14ac:dyDescent="0.25">
      <c r="A32" s="123" t="str">
        <f>IF(A31="","","von")</f>
        <v>von</v>
      </c>
      <c r="B32" s="124"/>
      <c r="C32" s="5"/>
    </row>
    <row r="33" spans="1:33" x14ac:dyDescent="0.25">
      <c r="A33" s="123" t="str">
        <f>IF(A31="","","bis")</f>
        <v>bis</v>
      </c>
      <c r="B33" s="124"/>
      <c r="C33" s="5"/>
    </row>
    <row r="34" spans="1:33" s="45" customFormat="1" x14ac:dyDescent="0.25">
      <c r="A34" s="42"/>
      <c r="B34" s="43" t="s">
        <v>45</v>
      </c>
      <c r="C34" s="44" t="str">
        <f>IF(C32&lt;&gt;"",C33-C32-C71-C83,"")</f>
        <v/>
      </c>
      <c r="D34" s="44" t="str">
        <f t="shared" ref="D34:AG34" si="6">IF(D32&lt;&gt;"",D33-D32-D71-D83,"")</f>
        <v/>
      </c>
      <c r="E34" s="44" t="str">
        <f t="shared" si="6"/>
        <v/>
      </c>
      <c r="F34" s="44" t="str">
        <f t="shared" si="6"/>
        <v/>
      </c>
      <c r="G34" s="44" t="str">
        <f t="shared" si="6"/>
        <v/>
      </c>
      <c r="H34" s="44" t="str">
        <f t="shared" si="6"/>
        <v/>
      </c>
      <c r="I34" s="44" t="str">
        <f t="shared" si="6"/>
        <v/>
      </c>
      <c r="J34" s="44" t="str">
        <f t="shared" si="6"/>
        <v/>
      </c>
      <c r="K34" s="44" t="str">
        <f t="shared" si="6"/>
        <v/>
      </c>
      <c r="L34" s="44" t="str">
        <f t="shared" si="6"/>
        <v/>
      </c>
      <c r="M34" s="44" t="str">
        <f t="shared" si="6"/>
        <v/>
      </c>
      <c r="N34" s="44" t="str">
        <f t="shared" si="6"/>
        <v/>
      </c>
      <c r="O34" s="44" t="str">
        <f t="shared" si="6"/>
        <v/>
      </c>
      <c r="P34" s="44" t="str">
        <f t="shared" si="6"/>
        <v/>
      </c>
      <c r="Q34" s="44" t="str">
        <f t="shared" si="6"/>
        <v/>
      </c>
      <c r="R34" s="44" t="str">
        <f t="shared" si="6"/>
        <v/>
      </c>
      <c r="S34" s="44" t="str">
        <f t="shared" si="6"/>
        <v/>
      </c>
      <c r="T34" s="44" t="str">
        <f t="shared" si="6"/>
        <v/>
      </c>
      <c r="U34" s="44" t="str">
        <f t="shared" si="6"/>
        <v/>
      </c>
      <c r="V34" s="44" t="str">
        <f t="shared" si="6"/>
        <v/>
      </c>
      <c r="W34" s="44" t="str">
        <f t="shared" si="6"/>
        <v/>
      </c>
      <c r="X34" s="44" t="str">
        <f t="shared" si="6"/>
        <v/>
      </c>
      <c r="Y34" s="44" t="str">
        <f t="shared" si="6"/>
        <v/>
      </c>
      <c r="Z34" s="44" t="str">
        <f t="shared" si="6"/>
        <v/>
      </c>
      <c r="AA34" s="44" t="str">
        <f t="shared" si="6"/>
        <v/>
      </c>
      <c r="AB34" s="44" t="str">
        <f t="shared" si="6"/>
        <v/>
      </c>
      <c r="AC34" s="44" t="str">
        <f t="shared" si="6"/>
        <v/>
      </c>
      <c r="AD34" s="44" t="str">
        <f t="shared" si="6"/>
        <v/>
      </c>
      <c r="AE34" s="44" t="str">
        <f t="shared" si="6"/>
        <v/>
      </c>
      <c r="AF34" s="44" t="str">
        <f t="shared" si="6"/>
        <v/>
      </c>
      <c r="AG34" s="44" t="str">
        <f t="shared" si="6"/>
        <v/>
      </c>
    </row>
    <row r="35" spans="1:33" x14ac:dyDescent="0.25">
      <c r="A35" s="125" t="str">
        <f>IF(Einstellungen!B$5&gt;4,"Schicht 5","")</f>
        <v>Schicht 5</v>
      </c>
      <c r="B35" s="126"/>
    </row>
    <row r="36" spans="1:33" x14ac:dyDescent="0.25">
      <c r="A36" s="123" t="str">
        <f>IF(A35="","","von")</f>
        <v>von</v>
      </c>
      <c r="B36" s="124"/>
      <c r="C36" s="5"/>
    </row>
    <row r="37" spans="1:33" x14ac:dyDescent="0.25">
      <c r="A37" s="123" t="str">
        <f>IF(A35="","","bis")</f>
        <v>bis</v>
      </c>
      <c r="B37" s="124"/>
      <c r="C37" s="5"/>
    </row>
    <row r="38" spans="1:33" s="45" customFormat="1" x14ac:dyDescent="0.25">
      <c r="A38" s="42"/>
      <c r="B38" s="43" t="s">
        <v>45</v>
      </c>
      <c r="C38" s="44" t="str">
        <f>IF(C36&lt;&gt;"",C37-C36-C72-C84,"")</f>
        <v/>
      </c>
      <c r="D38" s="44" t="str">
        <f t="shared" ref="D38:AG38" si="7">IF(D36&lt;&gt;"",D37-D36-D72-D84,"")</f>
        <v/>
      </c>
      <c r="E38" s="44" t="str">
        <f t="shared" si="7"/>
        <v/>
      </c>
      <c r="F38" s="44" t="str">
        <f t="shared" si="7"/>
        <v/>
      </c>
      <c r="G38" s="44" t="str">
        <f t="shared" si="7"/>
        <v/>
      </c>
      <c r="H38" s="44" t="str">
        <f t="shared" si="7"/>
        <v/>
      </c>
      <c r="I38" s="44" t="str">
        <f t="shared" si="7"/>
        <v/>
      </c>
      <c r="J38" s="44" t="str">
        <f t="shared" si="7"/>
        <v/>
      </c>
      <c r="K38" s="44" t="str">
        <f t="shared" si="7"/>
        <v/>
      </c>
      <c r="L38" s="44" t="str">
        <f t="shared" si="7"/>
        <v/>
      </c>
      <c r="M38" s="44" t="str">
        <f t="shared" si="7"/>
        <v/>
      </c>
      <c r="N38" s="44" t="str">
        <f t="shared" si="7"/>
        <v/>
      </c>
      <c r="O38" s="44" t="str">
        <f t="shared" si="7"/>
        <v/>
      </c>
      <c r="P38" s="44" t="str">
        <f t="shared" si="7"/>
        <v/>
      </c>
      <c r="Q38" s="44" t="str">
        <f t="shared" si="7"/>
        <v/>
      </c>
      <c r="R38" s="44" t="str">
        <f t="shared" si="7"/>
        <v/>
      </c>
      <c r="S38" s="44" t="str">
        <f t="shared" si="7"/>
        <v/>
      </c>
      <c r="T38" s="44" t="str">
        <f t="shared" si="7"/>
        <v/>
      </c>
      <c r="U38" s="44" t="str">
        <f t="shared" si="7"/>
        <v/>
      </c>
      <c r="V38" s="44" t="str">
        <f t="shared" si="7"/>
        <v/>
      </c>
      <c r="W38" s="44" t="str">
        <f t="shared" si="7"/>
        <v/>
      </c>
      <c r="X38" s="44" t="str">
        <f t="shared" si="7"/>
        <v/>
      </c>
      <c r="Y38" s="44" t="str">
        <f t="shared" si="7"/>
        <v/>
      </c>
      <c r="Z38" s="44" t="str">
        <f t="shared" si="7"/>
        <v/>
      </c>
      <c r="AA38" s="44" t="str">
        <f t="shared" si="7"/>
        <v/>
      </c>
      <c r="AB38" s="44" t="str">
        <f t="shared" si="7"/>
        <v/>
      </c>
      <c r="AC38" s="44" t="str">
        <f t="shared" si="7"/>
        <v/>
      </c>
      <c r="AD38" s="44" t="str">
        <f t="shared" si="7"/>
        <v/>
      </c>
      <c r="AE38" s="44" t="str">
        <f t="shared" si="7"/>
        <v/>
      </c>
      <c r="AF38" s="44" t="str">
        <f t="shared" si="7"/>
        <v/>
      </c>
      <c r="AG38" s="44" t="str">
        <f t="shared" si="7"/>
        <v/>
      </c>
    </row>
    <row r="39" spans="1:33" s="9" customFormat="1" x14ac:dyDescent="0.25">
      <c r="A39" s="22"/>
      <c r="B39" s="23"/>
    </row>
    <row r="40" spans="1:33" s="9" customFormat="1" x14ac:dyDescent="0.25">
      <c r="A40" s="22"/>
      <c r="B40" s="23"/>
    </row>
    <row r="41" spans="1:33" s="63" customFormat="1" x14ac:dyDescent="0.25">
      <c r="A41" s="61" t="s">
        <v>66</v>
      </c>
      <c r="B41" s="62">
        <v>1</v>
      </c>
    </row>
    <row r="42" spans="1:33" s="63" customFormat="1" x14ac:dyDescent="0.25">
      <c r="A42" s="128" t="s">
        <v>49</v>
      </c>
      <c r="B42" s="129"/>
    </row>
    <row r="43" spans="1:33" s="63" customFormat="1" x14ac:dyDescent="0.25">
      <c r="A43" s="61"/>
      <c r="B43" s="62">
        <v>2</v>
      </c>
    </row>
    <row r="44" spans="1:33" s="63" customFormat="1" x14ac:dyDescent="0.25">
      <c r="A44" s="128" t="s">
        <v>49</v>
      </c>
      <c r="B44" s="129"/>
    </row>
    <row r="45" spans="1:33" s="63" customFormat="1" x14ac:dyDescent="0.25">
      <c r="A45" s="61"/>
      <c r="B45" s="62">
        <v>3</v>
      </c>
    </row>
    <row r="46" spans="1:33" s="63" customFormat="1" x14ac:dyDescent="0.25">
      <c r="A46" s="128" t="s">
        <v>49</v>
      </c>
      <c r="B46" s="129"/>
    </row>
    <row r="47" spans="1:33" s="9" customFormat="1" x14ac:dyDescent="0.25">
      <c r="A47" s="60"/>
      <c r="B47" s="30"/>
    </row>
    <row r="48" spans="1:33" s="9" customFormat="1" x14ac:dyDescent="0.25">
      <c r="A48" s="22"/>
      <c r="B48" s="23"/>
    </row>
    <row r="49" spans="1:33" s="10" customFormat="1" x14ac:dyDescent="0.25">
      <c r="A49" s="26" t="s">
        <v>19</v>
      </c>
      <c r="B49" s="27">
        <v>1</v>
      </c>
    </row>
    <row r="50" spans="1:33" s="10" customFormat="1" x14ac:dyDescent="0.25">
      <c r="A50" s="26"/>
      <c r="B50" s="27">
        <v>2</v>
      </c>
    </row>
    <row r="51" spans="1:33" s="10" customFormat="1" x14ac:dyDescent="0.25">
      <c r="A51" s="26"/>
      <c r="B51" s="27">
        <v>3</v>
      </c>
    </row>
    <row r="52" spans="1:33" s="10" customFormat="1" x14ac:dyDescent="0.25">
      <c r="A52" s="26"/>
      <c r="B52" s="27">
        <v>4</v>
      </c>
    </row>
    <row r="53" spans="1:33" s="10" customFormat="1" x14ac:dyDescent="0.25">
      <c r="A53" s="26"/>
      <c r="B53" s="27">
        <v>5</v>
      </c>
    </row>
    <row r="54" spans="1:33" s="10" customFormat="1" x14ac:dyDescent="0.25">
      <c r="A54" s="26"/>
      <c r="B54" s="27">
        <v>6</v>
      </c>
    </row>
    <row r="55" spans="1:33" s="10" customFormat="1" x14ac:dyDescent="0.25">
      <c r="A55" s="26"/>
      <c r="B55" s="27">
        <v>7</v>
      </c>
    </row>
    <row r="56" spans="1:33" s="10" customFormat="1" x14ac:dyDescent="0.25">
      <c r="A56" s="26"/>
      <c r="B56" s="27">
        <v>8</v>
      </c>
    </row>
    <row r="57" spans="1:33" s="10" customFormat="1" x14ac:dyDescent="0.25">
      <c r="A57" s="26"/>
      <c r="B57" s="27">
        <v>9</v>
      </c>
    </row>
    <row r="58" spans="1:33" s="10" customFormat="1" x14ac:dyDescent="0.25">
      <c r="A58" s="26"/>
      <c r="B58" s="27">
        <v>10</v>
      </c>
    </row>
    <row r="59" spans="1:33" s="10" customFormat="1" x14ac:dyDescent="0.25">
      <c r="A59" s="26"/>
      <c r="B59" s="27">
        <v>11</v>
      </c>
    </row>
    <row r="60" spans="1:33" s="9" customFormat="1" hidden="1" x14ac:dyDescent="0.25">
      <c r="A60" s="22"/>
      <c r="B60" s="23"/>
    </row>
    <row r="61" spans="1:33" s="9" customFormat="1" hidden="1" x14ac:dyDescent="0.25">
      <c r="A61" s="22"/>
      <c r="B61" s="23"/>
    </row>
    <row r="62" spans="1:33" s="15" customFormat="1" x14ac:dyDescent="0.25">
      <c r="A62" s="28" t="s">
        <v>18</v>
      </c>
      <c r="B62" s="29">
        <v>1</v>
      </c>
      <c r="C62" s="14" t="str">
        <f>IF(AND(C74="",Einstellungen!$K$12=0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IF(AND(C74&gt;0,Einstellungen!$K$12=1,C20&lt;&gt;""),MIN(IF(Einstellungen!$K$3&gt;Einstellungen!$M$3,(IF(C21&lt;Einstellungen!$K$3,0,C21-IF(C20&gt;Einstellungen!$K$3,C20,Einstellungen!$K$3)))+(IF(C21&gt;Einstellungen!$M$3,Einstellungen!$M$3,C21)-C20),IF(OR(C20&gt;Einstellungen!$M$3,C21&lt;Einstellungen!$K$3),0,IF(C21&gt;Einstellungen!$M$3,Einstellungen!$M$3,C21)-IF(C20&lt;Einstellungen!$K$3,Einstellungen!$K$3,C20))),Einstellungen!$K$2),""))</f>
        <v/>
      </c>
      <c r="D62" s="14" t="str">
        <f>IF(AND(D74="",Einstellungen!$K$12=0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IF(AND(D74&gt;0,Einstellungen!$K$12=1,D20&lt;&gt;""),MIN(IF(Einstellungen!$K$3&gt;Einstellungen!$M$3,(IF(D21&lt;Einstellungen!$K$3,0,D21-IF(D20&gt;Einstellungen!$K$3,D20,Einstellungen!$K$3)))+(IF(D21&gt;Einstellungen!$M$3,Einstellungen!$M$3,D21)-D20),IF(OR(D20&gt;Einstellungen!$M$3,D21&lt;Einstellungen!$K$3),0,IF(D21&gt;Einstellungen!$M$3,Einstellungen!$M$3,D21)-IF(D20&lt;Einstellungen!$K$3,Einstellungen!$K$3,D20))),Einstellungen!$K$2),""))</f>
        <v/>
      </c>
      <c r="E62" s="14" t="str">
        <f>IF(AND(E74="",Einstellungen!$K$12=0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IF(AND(E74&gt;0,Einstellungen!$K$12=1,E20&lt;&gt;""),MIN(IF(Einstellungen!$K$3&gt;Einstellungen!$M$3,(IF(E21&lt;Einstellungen!$K$3,0,E21-IF(E20&gt;Einstellungen!$K$3,E20,Einstellungen!$K$3)))+(IF(E21&gt;Einstellungen!$M$3,Einstellungen!$M$3,E21)-E20),IF(OR(E20&gt;Einstellungen!$M$3,E21&lt;Einstellungen!$K$3),0,IF(E21&gt;Einstellungen!$M$3,Einstellungen!$M$3,E21)-IF(E20&lt;Einstellungen!$K$3,Einstellungen!$K$3,E20))),Einstellungen!$K$2),""))</f>
        <v/>
      </c>
      <c r="F62" s="14" t="str">
        <f>IF(AND(F74="",Einstellungen!$K$12=0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IF(AND(F74&gt;0,Einstellungen!$K$12=1,F20&lt;&gt;""),MIN(IF(Einstellungen!$K$3&gt;Einstellungen!$M$3,(IF(F21&lt;Einstellungen!$K$3,0,F21-IF(F20&gt;Einstellungen!$K$3,F20,Einstellungen!$K$3)))+(IF(F21&gt;Einstellungen!$M$3,Einstellungen!$M$3,F21)-F20),IF(OR(F20&gt;Einstellungen!$M$3,F21&lt;Einstellungen!$K$3),0,IF(F21&gt;Einstellungen!$M$3,Einstellungen!$M$3,F21)-IF(F20&lt;Einstellungen!$K$3,Einstellungen!$K$3,F20))),Einstellungen!$K$2),""))</f>
        <v/>
      </c>
      <c r="G62" s="14" t="str">
        <f>IF(AND(G74="",Einstellungen!$K$12=0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IF(AND(G74&gt;0,Einstellungen!$K$12=1,G20&lt;&gt;""),MIN(IF(Einstellungen!$K$3&gt;Einstellungen!$M$3,(IF(G21&lt;Einstellungen!$K$3,0,G21-IF(G20&gt;Einstellungen!$K$3,G20,Einstellungen!$K$3)))+(IF(G21&gt;Einstellungen!$M$3,Einstellungen!$M$3,G21)-G20),IF(OR(G20&gt;Einstellungen!$M$3,G21&lt;Einstellungen!$K$3),0,IF(G21&gt;Einstellungen!$M$3,Einstellungen!$M$3,G21)-IF(G20&lt;Einstellungen!$K$3,Einstellungen!$K$3,G20))),Einstellungen!$K$2),""))</f>
        <v/>
      </c>
      <c r="H62" s="14" t="str">
        <f>IF(AND(H74="",Einstellungen!$K$12=0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IF(AND(H74&gt;0,Einstellungen!$K$12=1,H20&lt;&gt;""),MIN(IF(Einstellungen!$K$3&gt;Einstellungen!$M$3,(IF(H21&lt;Einstellungen!$K$3,0,H21-IF(H20&gt;Einstellungen!$K$3,H20,Einstellungen!$K$3)))+(IF(H21&gt;Einstellungen!$M$3,Einstellungen!$M$3,H21)-H20),IF(OR(H20&gt;Einstellungen!$M$3,H21&lt;Einstellungen!$K$3),0,IF(H21&gt;Einstellungen!$M$3,Einstellungen!$M$3,H21)-IF(H20&lt;Einstellungen!$K$3,Einstellungen!$K$3,H20))),Einstellungen!$K$2),""))</f>
        <v/>
      </c>
      <c r="I62" s="14" t="str">
        <f>IF(AND(I74="",Einstellungen!$K$12=0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IF(AND(I74&gt;0,Einstellungen!$K$12=1,I20&lt;&gt;""),MIN(IF(Einstellungen!$K$3&gt;Einstellungen!$M$3,(IF(I21&lt;Einstellungen!$K$3,0,I21-IF(I20&gt;Einstellungen!$K$3,I20,Einstellungen!$K$3)))+(IF(I21&gt;Einstellungen!$M$3,Einstellungen!$M$3,I21)-I20),IF(OR(I20&gt;Einstellungen!$M$3,I21&lt;Einstellungen!$K$3),0,IF(I21&gt;Einstellungen!$M$3,Einstellungen!$M$3,I21)-IF(I20&lt;Einstellungen!$K$3,Einstellungen!$K$3,I20))),Einstellungen!$K$2),""))</f>
        <v/>
      </c>
      <c r="J62" s="14" t="str">
        <f>IF(AND(J74="",Einstellungen!$K$12=0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IF(AND(J74&gt;0,Einstellungen!$K$12=1,J20&lt;&gt;""),MIN(IF(Einstellungen!$K$3&gt;Einstellungen!$M$3,(IF(J21&lt;Einstellungen!$K$3,0,J21-IF(J20&gt;Einstellungen!$K$3,J20,Einstellungen!$K$3)))+(IF(J21&gt;Einstellungen!$M$3,Einstellungen!$M$3,J21)-J20),IF(OR(J20&gt;Einstellungen!$M$3,J21&lt;Einstellungen!$K$3),0,IF(J21&gt;Einstellungen!$M$3,Einstellungen!$M$3,J21)-IF(J20&lt;Einstellungen!$K$3,Einstellungen!$K$3,J20))),Einstellungen!$K$2),""))</f>
        <v/>
      </c>
      <c r="K62" s="14" t="str">
        <f>IF(AND(K74="",Einstellungen!$K$12=0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IF(AND(K74&gt;0,Einstellungen!$K$12=1,K20&lt;&gt;""),MIN(IF(Einstellungen!$K$3&gt;Einstellungen!$M$3,(IF(K21&lt;Einstellungen!$K$3,0,K21-IF(K20&gt;Einstellungen!$K$3,K20,Einstellungen!$K$3)))+(IF(K21&gt;Einstellungen!$M$3,Einstellungen!$M$3,K21)-K20),IF(OR(K20&gt;Einstellungen!$M$3,K21&lt;Einstellungen!$K$3),0,IF(K21&gt;Einstellungen!$M$3,Einstellungen!$M$3,K21)-IF(K20&lt;Einstellungen!$K$3,Einstellungen!$K$3,K20))),Einstellungen!$K$2),""))</f>
        <v/>
      </c>
      <c r="L62" s="14" t="str">
        <f>IF(AND(L74="",Einstellungen!$K$12=0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IF(AND(L74&gt;0,Einstellungen!$K$12=1,L20&lt;&gt;""),MIN(IF(Einstellungen!$K$3&gt;Einstellungen!$M$3,(IF(L21&lt;Einstellungen!$K$3,0,L21-IF(L20&gt;Einstellungen!$K$3,L20,Einstellungen!$K$3)))+(IF(L21&gt;Einstellungen!$M$3,Einstellungen!$M$3,L21)-L20),IF(OR(L20&gt;Einstellungen!$M$3,L21&lt;Einstellungen!$K$3),0,IF(L21&gt;Einstellungen!$M$3,Einstellungen!$M$3,L21)-IF(L20&lt;Einstellungen!$K$3,Einstellungen!$K$3,L20))),Einstellungen!$K$2),""))</f>
        <v/>
      </c>
      <c r="M62" s="14" t="str">
        <f>IF(AND(M74="",Einstellungen!$K$12=0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IF(AND(M74&gt;0,Einstellungen!$K$12=1,M20&lt;&gt;""),MIN(IF(Einstellungen!$K$3&gt;Einstellungen!$M$3,(IF(M21&lt;Einstellungen!$K$3,0,M21-IF(M20&gt;Einstellungen!$K$3,M20,Einstellungen!$K$3)))+(IF(M21&gt;Einstellungen!$M$3,Einstellungen!$M$3,M21)-M20),IF(OR(M20&gt;Einstellungen!$M$3,M21&lt;Einstellungen!$K$3),0,IF(M21&gt;Einstellungen!$M$3,Einstellungen!$M$3,M21)-IF(M20&lt;Einstellungen!$K$3,Einstellungen!$K$3,M20))),Einstellungen!$K$2),""))</f>
        <v/>
      </c>
      <c r="N62" s="14" t="str">
        <f>IF(AND(N74="",Einstellungen!$K$12=0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IF(AND(N74&gt;0,Einstellungen!$K$12=1,N20&lt;&gt;""),MIN(IF(Einstellungen!$K$3&gt;Einstellungen!$M$3,(IF(N21&lt;Einstellungen!$K$3,0,N21-IF(N20&gt;Einstellungen!$K$3,N20,Einstellungen!$K$3)))+(IF(N21&gt;Einstellungen!$M$3,Einstellungen!$M$3,N21)-N20),IF(OR(N20&gt;Einstellungen!$M$3,N21&lt;Einstellungen!$K$3),0,IF(N21&gt;Einstellungen!$M$3,Einstellungen!$M$3,N21)-IF(N20&lt;Einstellungen!$K$3,Einstellungen!$K$3,N20))),Einstellungen!$K$2),""))</f>
        <v/>
      </c>
      <c r="O62" s="14" t="str">
        <f>IF(AND(O74="",Einstellungen!$K$12=0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IF(AND(O74&gt;0,Einstellungen!$K$12=1,O20&lt;&gt;""),MIN(IF(Einstellungen!$K$3&gt;Einstellungen!$M$3,(IF(O21&lt;Einstellungen!$K$3,0,O21-IF(O20&gt;Einstellungen!$K$3,O20,Einstellungen!$K$3)))+(IF(O21&gt;Einstellungen!$M$3,Einstellungen!$M$3,O21)-O20),IF(OR(O20&gt;Einstellungen!$M$3,O21&lt;Einstellungen!$K$3),0,IF(O21&gt;Einstellungen!$M$3,Einstellungen!$M$3,O21)-IF(O20&lt;Einstellungen!$K$3,Einstellungen!$K$3,O20))),Einstellungen!$K$2),""))</f>
        <v/>
      </c>
      <c r="P62" s="14" t="str">
        <f>IF(AND(P74="",Einstellungen!$K$12=0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IF(AND(P74&gt;0,Einstellungen!$K$12=1,P20&lt;&gt;""),MIN(IF(Einstellungen!$K$3&gt;Einstellungen!$M$3,(IF(P21&lt;Einstellungen!$K$3,0,P21-IF(P20&gt;Einstellungen!$K$3,P20,Einstellungen!$K$3)))+(IF(P21&gt;Einstellungen!$M$3,Einstellungen!$M$3,P21)-P20),IF(OR(P20&gt;Einstellungen!$M$3,P21&lt;Einstellungen!$K$3),0,IF(P21&gt;Einstellungen!$M$3,Einstellungen!$M$3,P21)-IF(P20&lt;Einstellungen!$K$3,Einstellungen!$K$3,P20))),Einstellungen!$K$2),""))</f>
        <v/>
      </c>
      <c r="Q62" s="14" t="str">
        <f>IF(AND(Q74="",Einstellungen!$K$12=0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IF(AND(Q74&gt;0,Einstellungen!$K$12=1,Q20&lt;&gt;""),MIN(IF(Einstellungen!$K$3&gt;Einstellungen!$M$3,(IF(Q21&lt;Einstellungen!$K$3,0,Q21-IF(Q20&gt;Einstellungen!$K$3,Q20,Einstellungen!$K$3)))+(IF(Q21&gt;Einstellungen!$M$3,Einstellungen!$M$3,Q21)-Q20),IF(OR(Q20&gt;Einstellungen!$M$3,Q21&lt;Einstellungen!$K$3),0,IF(Q21&gt;Einstellungen!$M$3,Einstellungen!$M$3,Q21)-IF(Q20&lt;Einstellungen!$K$3,Einstellungen!$K$3,Q20))),Einstellungen!$K$2),""))</f>
        <v/>
      </c>
      <c r="R62" s="14" t="str">
        <f>IF(AND(R74="",Einstellungen!$K$12=0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IF(AND(R74&gt;0,Einstellungen!$K$12=1,R20&lt;&gt;""),MIN(IF(Einstellungen!$K$3&gt;Einstellungen!$M$3,(IF(R21&lt;Einstellungen!$K$3,0,R21-IF(R20&gt;Einstellungen!$K$3,R20,Einstellungen!$K$3)))+(IF(R21&gt;Einstellungen!$M$3,Einstellungen!$M$3,R21)-R20),IF(OR(R20&gt;Einstellungen!$M$3,R21&lt;Einstellungen!$K$3),0,IF(R21&gt;Einstellungen!$M$3,Einstellungen!$M$3,R21)-IF(R20&lt;Einstellungen!$K$3,Einstellungen!$K$3,R20))),Einstellungen!$K$2),""))</f>
        <v/>
      </c>
      <c r="S62" s="14" t="str">
        <f>IF(AND(S74="",Einstellungen!$K$12=0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IF(AND(S74&gt;0,Einstellungen!$K$12=1,S20&lt;&gt;""),MIN(IF(Einstellungen!$K$3&gt;Einstellungen!$M$3,(IF(S21&lt;Einstellungen!$K$3,0,S21-IF(S20&gt;Einstellungen!$K$3,S20,Einstellungen!$K$3)))+(IF(S21&gt;Einstellungen!$M$3,Einstellungen!$M$3,S21)-S20),IF(OR(S20&gt;Einstellungen!$M$3,S21&lt;Einstellungen!$K$3),0,IF(S21&gt;Einstellungen!$M$3,Einstellungen!$M$3,S21)-IF(S20&lt;Einstellungen!$K$3,Einstellungen!$K$3,S20))),Einstellungen!$K$2),""))</f>
        <v/>
      </c>
      <c r="T62" s="14" t="str">
        <f>IF(AND(T74="",Einstellungen!$K$12=0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IF(AND(T74&gt;0,Einstellungen!$K$12=1,T20&lt;&gt;""),MIN(IF(Einstellungen!$K$3&gt;Einstellungen!$M$3,(IF(T21&lt;Einstellungen!$K$3,0,T21-IF(T20&gt;Einstellungen!$K$3,T20,Einstellungen!$K$3)))+(IF(T21&gt;Einstellungen!$M$3,Einstellungen!$M$3,T21)-T20),IF(OR(T20&gt;Einstellungen!$M$3,T21&lt;Einstellungen!$K$3),0,IF(T21&gt;Einstellungen!$M$3,Einstellungen!$M$3,T21)-IF(T20&lt;Einstellungen!$K$3,Einstellungen!$K$3,T20))),Einstellungen!$K$2),""))</f>
        <v/>
      </c>
      <c r="U62" s="14" t="str">
        <f>IF(AND(U74="",Einstellungen!$K$12=0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IF(AND(U74&gt;0,Einstellungen!$K$12=1,U20&lt;&gt;""),MIN(IF(Einstellungen!$K$3&gt;Einstellungen!$M$3,(IF(U21&lt;Einstellungen!$K$3,0,U21-IF(U20&gt;Einstellungen!$K$3,U20,Einstellungen!$K$3)))+(IF(U21&gt;Einstellungen!$M$3,Einstellungen!$M$3,U21)-U20),IF(OR(U20&gt;Einstellungen!$M$3,U21&lt;Einstellungen!$K$3),0,IF(U21&gt;Einstellungen!$M$3,Einstellungen!$M$3,U21)-IF(U20&lt;Einstellungen!$K$3,Einstellungen!$K$3,U20))),Einstellungen!$K$2),""))</f>
        <v/>
      </c>
      <c r="V62" s="14" t="str">
        <f>IF(AND(V74="",Einstellungen!$K$12=0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IF(AND(V74&gt;0,Einstellungen!$K$12=1,V20&lt;&gt;""),MIN(IF(Einstellungen!$K$3&gt;Einstellungen!$M$3,(IF(V21&lt;Einstellungen!$K$3,0,V21-IF(V20&gt;Einstellungen!$K$3,V20,Einstellungen!$K$3)))+(IF(V21&gt;Einstellungen!$M$3,Einstellungen!$M$3,V21)-V20),IF(OR(V20&gt;Einstellungen!$M$3,V21&lt;Einstellungen!$K$3),0,IF(V21&gt;Einstellungen!$M$3,Einstellungen!$M$3,V21)-IF(V20&lt;Einstellungen!$K$3,Einstellungen!$K$3,V20))),Einstellungen!$K$2),""))</f>
        <v/>
      </c>
      <c r="W62" s="14" t="str">
        <f>IF(AND(W74="",Einstellungen!$K$12=0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IF(AND(W74&gt;0,Einstellungen!$K$12=1,W20&lt;&gt;""),MIN(IF(Einstellungen!$K$3&gt;Einstellungen!$M$3,(IF(W21&lt;Einstellungen!$K$3,0,W21-IF(W20&gt;Einstellungen!$K$3,W20,Einstellungen!$K$3)))+(IF(W21&gt;Einstellungen!$M$3,Einstellungen!$M$3,W21)-W20),IF(OR(W20&gt;Einstellungen!$M$3,W21&lt;Einstellungen!$K$3),0,IF(W21&gt;Einstellungen!$M$3,Einstellungen!$M$3,W21)-IF(W20&lt;Einstellungen!$K$3,Einstellungen!$K$3,W20))),Einstellungen!$K$2),""))</f>
        <v/>
      </c>
      <c r="X62" s="14" t="str">
        <f>IF(AND(X74="",Einstellungen!$K$12=0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IF(AND(X74&gt;0,Einstellungen!$K$12=1,X20&lt;&gt;""),MIN(IF(Einstellungen!$K$3&gt;Einstellungen!$M$3,(IF(X21&lt;Einstellungen!$K$3,0,X21-IF(X20&gt;Einstellungen!$K$3,X20,Einstellungen!$K$3)))+(IF(X21&gt;Einstellungen!$M$3,Einstellungen!$M$3,X21)-X20),IF(OR(X20&gt;Einstellungen!$M$3,X21&lt;Einstellungen!$K$3),0,IF(X21&gt;Einstellungen!$M$3,Einstellungen!$M$3,X21)-IF(X20&lt;Einstellungen!$K$3,Einstellungen!$K$3,X20))),Einstellungen!$K$2),""))</f>
        <v/>
      </c>
      <c r="Y62" s="14" t="str">
        <f>IF(AND(Y74="",Einstellungen!$K$12=0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IF(AND(Y74&gt;0,Einstellungen!$K$12=1,Y20&lt;&gt;""),MIN(IF(Einstellungen!$K$3&gt;Einstellungen!$M$3,(IF(Y21&lt;Einstellungen!$K$3,0,Y21-IF(Y20&gt;Einstellungen!$K$3,Y20,Einstellungen!$K$3)))+(IF(Y21&gt;Einstellungen!$M$3,Einstellungen!$M$3,Y21)-Y20),IF(OR(Y20&gt;Einstellungen!$M$3,Y21&lt;Einstellungen!$K$3),0,IF(Y21&gt;Einstellungen!$M$3,Einstellungen!$M$3,Y21)-IF(Y20&lt;Einstellungen!$K$3,Einstellungen!$K$3,Y20))),Einstellungen!$K$2),""))</f>
        <v/>
      </c>
      <c r="Z62" s="14" t="str">
        <f>IF(AND(Z74="",Einstellungen!$K$12=0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IF(AND(Z74&gt;0,Einstellungen!$K$12=1,Z20&lt;&gt;""),MIN(IF(Einstellungen!$K$3&gt;Einstellungen!$M$3,(IF(Z21&lt;Einstellungen!$K$3,0,Z21-IF(Z20&gt;Einstellungen!$K$3,Z20,Einstellungen!$K$3)))+(IF(Z21&gt;Einstellungen!$M$3,Einstellungen!$M$3,Z21)-Z20),IF(OR(Z20&gt;Einstellungen!$M$3,Z21&lt;Einstellungen!$K$3),0,IF(Z21&gt;Einstellungen!$M$3,Einstellungen!$M$3,Z21)-IF(Z20&lt;Einstellungen!$K$3,Einstellungen!$K$3,Z20))),Einstellungen!$K$2),""))</f>
        <v/>
      </c>
      <c r="AA62" s="14" t="str">
        <f>IF(AND(AA74="",Einstellungen!$K$12=0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IF(AND(AA74&gt;0,Einstellungen!$K$12=1,AA20&lt;&gt;""),MIN(IF(Einstellungen!$K$3&gt;Einstellungen!$M$3,(IF(AA21&lt;Einstellungen!$K$3,0,AA21-IF(AA20&gt;Einstellungen!$K$3,AA20,Einstellungen!$K$3)))+(IF(AA21&gt;Einstellungen!$M$3,Einstellungen!$M$3,AA21)-AA20),IF(OR(AA20&gt;Einstellungen!$M$3,AA21&lt;Einstellungen!$K$3),0,IF(AA21&gt;Einstellungen!$M$3,Einstellungen!$M$3,AA21)-IF(AA20&lt;Einstellungen!$K$3,Einstellungen!$K$3,AA20))),Einstellungen!$K$2),""))</f>
        <v/>
      </c>
      <c r="AB62" s="14" t="str">
        <f>IF(AND(AB74="",Einstellungen!$K$12=0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IF(AND(AB74&gt;0,Einstellungen!$K$12=1,AB20&lt;&gt;""),MIN(IF(Einstellungen!$K$3&gt;Einstellungen!$M$3,(IF(AB21&lt;Einstellungen!$K$3,0,AB21-IF(AB20&gt;Einstellungen!$K$3,AB20,Einstellungen!$K$3)))+(IF(AB21&gt;Einstellungen!$M$3,Einstellungen!$M$3,AB21)-AB20),IF(OR(AB20&gt;Einstellungen!$M$3,AB21&lt;Einstellungen!$K$3),0,IF(AB21&gt;Einstellungen!$M$3,Einstellungen!$M$3,AB21)-IF(AB20&lt;Einstellungen!$K$3,Einstellungen!$K$3,AB20))),Einstellungen!$K$2),""))</f>
        <v/>
      </c>
      <c r="AC62" s="14" t="str">
        <f>IF(AND(AC74="",Einstellungen!$K$12=0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IF(AND(AC74&gt;0,Einstellungen!$K$12=1,AC20&lt;&gt;""),MIN(IF(Einstellungen!$K$3&gt;Einstellungen!$M$3,(IF(AC21&lt;Einstellungen!$K$3,0,AC21-IF(AC20&gt;Einstellungen!$K$3,AC20,Einstellungen!$K$3)))+(IF(AC21&gt;Einstellungen!$M$3,Einstellungen!$M$3,AC21)-AC20),IF(OR(AC20&gt;Einstellungen!$M$3,AC21&lt;Einstellungen!$K$3),0,IF(AC21&gt;Einstellungen!$M$3,Einstellungen!$M$3,AC21)-IF(AC20&lt;Einstellungen!$K$3,Einstellungen!$K$3,AC20))),Einstellungen!$K$2),""))</f>
        <v/>
      </c>
      <c r="AD62" s="14" t="str">
        <f>IF(AND(AD74="",Einstellungen!$K$12=0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IF(AND(AD74&gt;0,Einstellungen!$K$12=1,AD20&lt;&gt;""),MIN(IF(Einstellungen!$K$3&gt;Einstellungen!$M$3,(IF(AD21&lt;Einstellungen!$K$3,0,AD21-IF(AD20&gt;Einstellungen!$K$3,AD20,Einstellungen!$K$3)))+(IF(AD21&gt;Einstellungen!$M$3,Einstellungen!$M$3,AD21)-AD20),IF(OR(AD20&gt;Einstellungen!$M$3,AD21&lt;Einstellungen!$K$3),0,IF(AD21&gt;Einstellungen!$M$3,Einstellungen!$M$3,AD21)-IF(AD20&lt;Einstellungen!$K$3,Einstellungen!$K$3,AD20))),Einstellungen!$K$2),""))</f>
        <v/>
      </c>
      <c r="AE62" s="14" t="str">
        <f>IF(AND(AE74="",Einstellungen!$K$12=0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IF(AND(AE74&gt;0,Einstellungen!$K$12=1,AE20&lt;&gt;""),MIN(IF(Einstellungen!$K$3&gt;Einstellungen!$M$3,(IF(AE21&lt;Einstellungen!$K$3,0,AE21-IF(AE20&gt;Einstellungen!$K$3,AE20,Einstellungen!$K$3)))+(IF(AE21&gt;Einstellungen!$M$3,Einstellungen!$M$3,AE21)-AE20),IF(OR(AE20&gt;Einstellungen!$M$3,AE21&lt;Einstellungen!$K$3),0,IF(AE21&gt;Einstellungen!$M$3,Einstellungen!$M$3,AE21)-IF(AE20&lt;Einstellungen!$K$3,Einstellungen!$K$3,AE20))),Einstellungen!$K$2),""))</f>
        <v/>
      </c>
      <c r="AF62" s="14" t="str">
        <f>IF(AND(AF74="",Einstellungen!$K$12=0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IF(AND(AF74&gt;0,Einstellungen!$K$12=1,AF20&lt;&gt;""),MIN(IF(Einstellungen!$K$3&gt;Einstellungen!$M$3,(IF(AF21&lt;Einstellungen!$K$3,0,AF21-IF(AF20&gt;Einstellungen!$K$3,AF20,Einstellungen!$K$3)))+(IF(AF21&gt;Einstellungen!$M$3,Einstellungen!$M$3,AF21)-AF20),IF(OR(AF20&gt;Einstellungen!$M$3,AF21&lt;Einstellungen!$K$3),0,IF(AF21&gt;Einstellungen!$M$3,Einstellungen!$M$3,AF21)-IF(AF20&lt;Einstellungen!$K$3,Einstellungen!$K$3,AF20))),Einstellungen!$K$2),""))</f>
        <v/>
      </c>
      <c r="AG62" s="14" t="str">
        <f>IF(AND(AG74="",Einstellungen!$K$12=0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IF(AND(AG74&gt;0,Einstellungen!$K$12=1,AG20&lt;&gt;""),MIN(IF(Einstellungen!$K$3&gt;Einstellungen!$M$3,(IF(AG21&lt;Einstellungen!$K$3,0,AG21-IF(AG20&gt;Einstellungen!$K$3,AG20,Einstellungen!$K$3)))+(IF(AG21&gt;Einstellungen!$M$3,Einstellungen!$M$3,AG21)-AG20),IF(OR(AG20&gt;Einstellungen!$M$3,AG21&lt;Einstellungen!$K$3),0,IF(AG21&gt;Einstellungen!$M$3,Einstellungen!$M$3,AG21)-IF(AG20&lt;Einstellungen!$K$3,Einstellungen!$K$3,AG20))),Einstellungen!$K$2),""))</f>
        <v/>
      </c>
    </row>
    <row r="63" spans="1:33" s="15" customFormat="1" x14ac:dyDescent="0.25">
      <c r="A63" s="28"/>
      <c r="B63" s="29" t="str">
        <f>IF(Einstellungen!$B$5&gt;1,"2","")</f>
        <v>2</v>
      </c>
      <c r="C63" s="14" t="str">
        <f>IF(AND(C75="",Einstellungen!$K$12=0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IF(AND(C75&gt;0,Einstellungen!$K$12=1,C21&lt;&gt;""),MIN(IF(Einstellungen!$K$3&gt;Einstellungen!$M$3,(IF(C22&lt;Einstellungen!$K$3,0,C22-IF(C21&gt;Einstellungen!$K$3,C21,Einstellungen!$K$3)))+(IF(C22&gt;Einstellungen!$M$3,Einstellungen!$M$3,C22)-C21),IF(OR(C21&gt;Einstellungen!$M$3,C22&lt;Einstellungen!$K$3),0,IF(C22&gt;Einstellungen!$M$3,Einstellungen!$M$3,C22)-IF(C21&lt;Einstellungen!$K$3,Einstellungen!$K$3,C21))),Einstellungen!$K$2),""))</f>
        <v/>
      </c>
      <c r="D63" s="14" t="str">
        <f>IF(AND(D75="",Einstellungen!$K$12=0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IF(AND(D75&gt;0,Einstellungen!$K$12=1,D21&lt;&gt;""),MIN(IF(Einstellungen!$K$3&gt;Einstellungen!$M$3,(IF(D22&lt;Einstellungen!$K$3,0,D22-IF(D21&gt;Einstellungen!$K$3,D21,Einstellungen!$K$3)))+(IF(D22&gt;Einstellungen!$M$3,Einstellungen!$M$3,D22)-D21),IF(OR(D21&gt;Einstellungen!$M$3,D22&lt;Einstellungen!$K$3),0,IF(D22&gt;Einstellungen!$M$3,Einstellungen!$M$3,D22)-IF(D21&lt;Einstellungen!$K$3,Einstellungen!$K$3,D21))),Einstellungen!$K$2),""))</f>
        <v/>
      </c>
      <c r="E63" s="14" t="str">
        <f>IF(AND(E75="",Einstellungen!$K$12=0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IF(AND(E75&gt;0,Einstellungen!$K$12=1,E21&lt;&gt;""),MIN(IF(Einstellungen!$K$3&gt;Einstellungen!$M$3,(IF(E22&lt;Einstellungen!$K$3,0,E22-IF(E21&gt;Einstellungen!$K$3,E21,Einstellungen!$K$3)))+(IF(E22&gt;Einstellungen!$M$3,Einstellungen!$M$3,E22)-E21),IF(OR(E21&gt;Einstellungen!$M$3,E22&lt;Einstellungen!$K$3),0,IF(E22&gt;Einstellungen!$M$3,Einstellungen!$M$3,E22)-IF(E21&lt;Einstellungen!$K$3,Einstellungen!$K$3,E21))),Einstellungen!$K$2),""))</f>
        <v/>
      </c>
      <c r="F63" s="14" t="str">
        <f>IF(AND(F75="",Einstellungen!$K$12=0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IF(AND(F75&gt;0,Einstellungen!$K$12=1,F21&lt;&gt;""),MIN(IF(Einstellungen!$K$3&gt;Einstellungen!$M$3,(IF(F22&lt;Einstellungen!$K$3,0,F22-IF(F21&gt;Einstellungen!$K$3,F21,Einstellungen!$K$3)))+(IF(F22&gt;Einstellungen!$M$3,Einstellungen!$M$3,F22)-F21),IF(OR(F21&gt;Einstellungen!$M$3,F22&lt;Einstellungen!$K$3),0,IF(F22&gt;Einstellungen!$M$3,Einstellungen!$M$3,F22)-IF(F21&lt;Einstellungen!$K$3,Einstellungen!$K$3,F21))),Einstellungen!$K$2),""))</f>
        <v/>
      </c>
      <c r="G63" s="14" t="str">
        <f>IF(AND(G75="",Einstellungen!$K$12=0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IF(AND(G75&gt;0,Einstellungen!$K$12=1,G21&lt;&gt;""),MIN(IF(Einstellungen!$K$3&gt;Einstellungen!$M$3,(IF(G22&lt;Einstellungen!$K$3,0,G22-IF(G21&gt;Einstellungen!$K$3,G21,Einstellungen!$K$3)))+(IF(G22&gt;Einstellungen!$M$3,Einstellungen!$M$3,G22)-G21),IF(OR(G21&gt;Einstellungen!$M$3,G22&lt;Einstellungen!$K$3),0,IF(G22&gt;Einstellungen!$M$3,Einstellungen!$M$3,G22)-IF(G21&lt;Einstellungen!$K$3,Einstellungen!$K$3,G21))),Einstellungen!$K$2),""))</f>
        <v/>
      </c>
      <c r="H63" s="14" t="str">
        <f>IF(AND(H75="",Einstellungen!$K$12=0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IF(AND(H75&gt;0,Einstellungen!$K$12=1,H21&lt;&gt;""),MIN(IF(Einstellungen!$K$3&gt;Einstellungen!$M$3,(IF(H22&lt;Einstellungen!$K$3,0,H22-IF(H21&gt;Einstellungen!$K$3,H21,Einstellungen!$K$3)))+(IF(H22&gt;Einstellungen!$M$3,Einstellungen!$M$3,H22)-H21),IF(OR(H21&gt;Einstellungen!$M$3,H22&lt;Einstellungen!$K$3),0,IF(H22&gt;Einstellungen!$M$3,Einstellungen!$M$3,H22)-IF(H21&lt;Einstellungen!$K$3,Einstellungen!$K$3,H21))),Einstellungen!$K$2),""))</f>
        <v/>
      </c>
      <c r="I63" s="14" t="str">
        <f>IF(AND(I75="",Einstellungen!$K$12=0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IF(AND(I75&gt;0,Einstellungen!$K$12=1,I21&lt;&gt;""),MIN(IF(Einstellungen!$K$3&gt;Einstellungen!$M$3,(IF(I22&lt;Einstellungen!$K$3,0,I22-IF(I21&gt;Einstellungen!$K$3,I21,Einstellungen!$K$3)))+(IF(I22&gt;Einstellungen!$M$3,Einstellungen!$M$3,I22)-I21),IF(OR(I21&gt;Einstellungen!$M$3,I22&lt;Einstellungen!$K$3),0,IF(I22&gt;Einstellungen!$M$3,Einstellungen!$M$3,I22)-IF(I21&lt;Einstellungen!$K$3,Einstellungen!$K$3,I21))),Einstellungen!$K$2),""))</f>
        <v/>
      </c>
      <c r="J63" s="14" t="str">
        <f>IF(AND(J75="",Einstellungen!$K$12=0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IF(AND(J75&gt;0,Einstellungen!$K$12=1,J21&lt;&gt;""),MIN(IF(Einstellungen!$K$3&gt;Einstellungen!$M$3,(IF(J22&lt;Einstellungen!$K$3,0,J22-IF(J21&gt;Einstellungen!$K$3,J21,Einstellungen!$K$3)))+(IF(J22&gt;Einstellungen!$M$3,Einstellungen!$M$3,J22)-J21),IF(OR(J21&gt;Einstellungen!$M$3,J22&lt;Einstellungen!$K$3),0,IF(J22&gt;Einstellungen!$M$3,Einstellungen!$M$3,J22)-IF(J21&lt;Einstellungen!$K$3,Einstellungen!$K$3,J21))),Einstellungen!$K$2),""))</f>
        <v/>
      </c>
      <c r="K63" s="14" t="str">
        <f>IF(AND(K75="",Einstellungen!$K$12=0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IF(AND(K75&gt;0,Einstellungen!$K$12=1,K21&lt;&gt;""),MIN(IF(Einstellungen!$K$3&gt;Einstellungen!$M$3,(IF(K22&lt;Einstellungen!$K$3,0,K22-IF(K21&gt;Einstellungen!$K$3,K21,Einstellungen!$K$3)))+(IF(K22&gt;Einstellungen!$M$3,Einstellungen!$M$3,K22)-K21),IF(OR(K21&gt;Einstellungen!$M$3,K22&lt;Einstellungen!$K$3),0,IF(K22&gt;Einstellungen!$M$3,Einstellungen!$M$3,K22)-IF(K21&lt;Einstellungen!$K$3,Einstellungen!$K$3,K21))),Einstellungen!$K$2),""))</f>
        <v/>
      </c>
      <c r="L63" s="14" t="str">
        <f>IF(AND(L75="",Einstellungen!$K$12=0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IF(AND(L75&gt;0,Einstellungen!$K$12=1,L21&lt;&gt;""),MIN(IF(Einstellungen!$K$3&gt;Einstellungen!$M$3,(IF(L22&lt;Einstellungen!$K$3,0,L22-IF(L21&gt;Einstellungen!$K$3,L21,Einstellungen!$K$3)))+(IF(L22&gt;Einstellungen!$M$3,Einstellungen!$M$3,L22)-L21),IF(OR(L21&gt;Einstellungen!$M$3,L22&lt;Einstellungen!$K$3),0,IF(L22&gt;Einstellungen!$M$3,Einstellungen!$M$3,L22)-IF(L21&lt;Einstellungen!$K$3,Einstellungen!$K$3,L21))),Einstellungen!$K$2),""))</f>
        <v/>
      </c>
      <c r="M63" s="14" t="str">
        <f>IF(AND(M75="",Einstellungen!$K$12=0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IF(AND(M75&gt;0,Einstellungen!$K$12=1,M21&lt;&gt;""),MIN(IF(Einstellungen!$K$3&gt;Einstellungen!$M$3,(IF(M22&lt;Einstellungen!$K$3,0,M22-IF(M21&gt;Einstellungen!$K$3,M21,Einstellungen!$K$3)))+(IF(M22&gt;Einstellungen!$M$3,Einstellungen!$M$3,M22)-M21),IF(OR(M21&gt;Einstellungen!$M$3,M22&lt;Einstellungen!$K$3),0,IF(M22&gt;Einstellungen!$M$3,Einstellungen!$M$3,M22)-IF(M21&lt;Einstellungen!$K$3,Einstellungen!$K$3,M21))),Einstellungen!$K$2),""))</f>
        <v/>
      </c>
      <c r="N63" s="14" t="str">
        <f>IF(AND(N75="",Einstellungen!$K$12=0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IF(AND(N75&gt;0,Einstellungen!$K$12=1,N21&lt;&gt;""),MIN(IF(Einstellungen!$K$3&gt;Einstellungen!$M$3,(IF(N22&lt;Einstellungen!$K$3,0,N22-IF(N21&gt;Einstellungen!$K$3,N21,Einstellungen!$K$3)))+(IF(N22&gt;Einstellungen!$M$3,Einstellungen!$M$3,N22)-N21),IF(OR(N21&gt;Einstellungen!$M$3,N22&lt;Einstellungen!$K$3),0,IF(N22&gt;Einstellungen!$M$3,Einstellungen!$M$3,N22)-IF(N21&lt;Einstellungen!$K$3,Einstellungen!$K$3,N21))),Einstellungen!$K$2),""))</f>
        <v/>
      </c>
      <c r="O63" s="14" t="str">
        <f>IF(AND(O75="",Einstellungen!$K$12=0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IF(AND(O75&gt;0,Einstellungen!$K$12=1,O21&lt;&gt;""),MIN(IF(Einstellungen!$K$3&gt;Einstellungen!$M$3,(IF(O22&lt;Einstellungen!$K$3,0,O22-IF(O21&gt;Einstellungen!$K$3,O21,Einstellungen!$K$3)))+(IF(O22&gt;Einstellungen!$M$3,Einstellungen!$M$3,O22)-O21),IF(OR(O21&gt;Einstellungen!$M$3,O22&lt;Einstellungen!$K$3),0,IF(O22&gt;Einstellungen!$M$3,Einstellungen!$M$3,O22)-IF(O21&lt;Einstellungen!$K$3,Einstellungen!$K$3,O21))),Einstellungen!$K$2),""))</f>
        <v/>
      </c>
      <c r="P63" s="14" t="str">
        <f>IF(AND(P75="",Einstellungen!$K$12=0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IF(AND(P75&gt;0,Einstellungen!$K$12=1,P21&lt;&gt;""),MIN(IF(Einstellungen!$K$3&gt;Einstellungen!$M$3,(IF(P22&lt;Einstellungen!$K$3,0,P22-IF(P21&gt;Einstellungen!$K$3,P21,Einstellungen!$K$3)))+(IF(P22&gt;Einstellungen!$M$3,Einstellungen!$M$3,P22)-P21),IF(OR(P21&gt;Einstellungen!$M$3,P22&lt;Einstellungen!$K$3),0,IF(P22&gt;Einstellungen!$M$3,Einstellungen!$M$3,P22)-IF(P21&lt;Einstellungen!$K$3,Einstellungen!$K$3,P21))),Einstellungen!$K$2),""))</f>
        <v/>
      </c>
      <c r="Q63" s="14" t="str">
        <f>IF(AND(Q75="",Einstellungen!$K$12=0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IF(AND(Q75&gt;0,Einstellungen!$K$12=1,Q21&lt;&gt;""),MIN(IF(Einstellungen!$K$3&gt;Einstellungen!$M$3,(IF(Q22&lt;Einstellungen!$K$3,0,Q22-IF(Q21&gt;Einstellungen!$K$3,Q21,Einstellungen!$K$3)))+(IF(Q22&gt;Einstellungen!$M$3,Einstellungen!$M$3,Q22)-Q21),IF(OR(Q21&gt;Einstellungen!$M$3,Q22&lt;Einstellungen!$K$3),0,IF(Q22&gt;Einstellungen!$M$3,Einstellungen!$M$3,Q22)-IF(Q21&lt;Einstellungen!$K$3,Einstellungen!$K$3,Q21))),Einstellungen!$K$2),""))</f>
        <v/>
      </c>
      <c r="R63" s="14" t="str">
        <f>IF(AND(R75="",Einstellungen!$K$12=0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IF(AND(R75&gt;0,Einstellungen!$K$12=1,R21&lt;&gt;""),MIN(IF(Einstellungen!$K$3&gt;Einstellungen!$M$3,(IF(R22&lt;Einstellungen!$K$3,0,R22-IF(R21&gt;Einstellungen!$K$3,R21,Einstellungen!$K$3)))+(IF(R22&gt;Einstellungen!$M$3,Einstellungen!$M$3,R22)-R21),IF(OR(R21&gt;Einstellungen!$M$3,R22&lt;Einstellungen!$K$3),0,IF(R22&gt;Einstellungen!$M$3,Einstellungen!$M$3,R22)-IF(R21&lt;Einstellungen!$K$3,Einstellungen!$K$3,R21))),Einstellungen!$K$2),""))</f>
        <v/>
      </c>
      <c r="S63" s="14" t="str">
        <f>IF(AND(S75="",Einstellungen!$K$12=0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IF(AND(S75&gt;0,Einstellungen!$K$12=1,S21&lt;&gt;""),MIN(IF(Einstellungen!$K$3&gt;Einstellungen!$M$3,(IF(S22&lt;Einstellungen!$K$3,0,S22-IF(S21&gt;Einstellungen!$K$3,S21,Einstellungen!$K$3)))+(IF(S22&gt;Einstellungen!$M$3,Einstellungen!$M$3,S22)-S21),IF(OR(S21&gt;Einstellungen!$M$3,S22&lt;Einstellungen!$K$3),0,IF(S22&gt;Einstellungen!$M$3,Einstellungen!$M$3,S22)-IF(S21&lt;Einstellungen!$K$3,Einstellungen!$K$3,S21))),Einstellungen!$K$2),""))</f>
        <v/>
      </c>
      <c r="T63" s="14" t="str">
        <f>IF(AND(T75="",Einstellungen!$K$12=0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IF(AND(T75&gt;0,Einstellungen!$K$12=1,T21&lt;&gt;""),MIN(IF(Einstellungen!$K$3&gt;Einstellungen!$M$3,(IF(T22&lt;Einstellungen!$K$3,0,T22-IF(T21&gt;Einstellungen!$K$3,T21,Einstellungen!$K$3)))+(IF(T22&gt;Einstellungen!$M$3,Einstellungen!$M$3,T22)-T21),IF(OR(T21&gt;Einstellungen!$M$3,T22&lt;Einstellungen!$K$3),0,IF(T22&gt;Einstellungen!$M$3,Einstellungen!$M$3,T22)-IF(T21&lt;Einstellungen!$K$3,Einstellungen!$K$3,T21))),Einstellungen!$K$2),""))</f>
        <v/>
      </c>
      <c r="U63" s="14" t="str">
        <f>IF(AND(U75="",Einstellungen!$K$12=0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IF(AND(U75&gt;0,Einstellungen!$K$12=1,U21&lt;&gt;""),MIN(IF(Einstellungen!$K$3&gt;Einstellungen!$M$3,(IF(U22&lt;Einstellungen!$K$3,0,U22-IF(U21&gt;Einstellungen!$K$3,U21,Einstellungen!$K$3)))+(IF(U22&gt;Einstellungen!$M$3,Einstellungen!$M$3,U22)-U21),IF(OR(U21&gt;Einstellungen!$M$3,U22&lt;Einstellungen!$K$3),0,IF(U22&gt;Einstellungen!$M$3,Einstellungen!$M$3,U22)-IF(U21&lt;Einstellungen!$K$3,Einstellungen!$K$3,U21))),Einstellungen!$K$2),""))</f>
        <v/>
      </c>
      <c r="V63" s="14" t="str">
        <f>IF(AND(V75="",Einstellungen!$K$12=0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IF(AND(V75&gt;0,Einstellungen!$K$12=1,V21&lt;&gt;""),MIN(IF(Einstellungen!$K$3&gt;Einstellungen!$M$3,(IF(V22&lt;Einstellungen!$K$3,0,V22-IF(V21&gt;Einstellungen!$K$3,V21,Einstellungen!$K$3)))+(IF(V22&gt;Einstellungen!$M$3,Einstellungen!$M$3,V22)-V21),IF(OR(V21&gt;Einstellungen!$M$3,V22&lt;Einstellungen!$K$3),0,IF(V22&gt;Einstellungen!$M$3,Einstellungen!$M$3,V22)-IF(V21&lt;Einstellungen!$K$3,Einstellungen!$K$3,V21))),Einstellungen!$K$2),""))</f>
        <v/>
      </c>
      <c r="W63" s="14" t="str">
        <f>IF(AND(W75="",Einstellungen!$K$12=0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IF(AND(W75&gt;0,Einstellungen!$K$12=1,W21&lt;&gt;""),MIN(IF(Einstellungen!$K$3&gt;Einstellungen!$M$3,(IF(W22&lt;Einstellungen!$K$3,0,W22-IF(W21&gt;Einstellungen!$K$3,W21,Einstellungen!$K$3)))+(IF(W22&gt;Einstellungen!$M$3,Einstellungen!$M$3,W22)-W21),IF(OR(W21&gt;Einstellungen!$M$3,W22&lt;Einstellungen!$K$3),0,IF(W22&gt;Einstellungen!$M$3,Einstellungen!$M$3,W22)-IF(W21&lt;Einstellungen!$K$3,Einstellungen!$K$3,W21))),Einstellungen!$K$2),""))</f>
        <v/>
      </c>
      <c r="X63" s="14" t="str">
        <f>IF(AND(X75="",Einstellungen!$K$12=0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IF(AND(X75&gt;0,Einstellungen!$K$12=1,X21&lt;&gt;""),MIN(IF(Einstellungen!$K$3&gt;Einstellungen!$M$3,(IF(X22&lt;Einstellungen!$K$3,0,X22-IF(X21&gt;Einstellungen!$K$3,X21,Einstellungen!$K$3)))+(IF(X22&gt;Einstellungen!$M$3,Einstellungen!$M$3,X22)-X21),IF(OR(X21&gt;Einstellungen!$M$3,X22&lt;Einstellungen!$K$3),0,IF(X22&gt;Einstellungen!$M$3,Einstellungen!$M$3,X22)-IF(X21&lt;Einstellungen!$K$3,Einstellungen!$K$3,X21))),Einstellungen!$K$2),""))</f>
        <v/>
      </c>
      <c r="Y63" s="14" t="str">
        <f>IF(AND(Y75="",Einstellungen!$K$12=0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IF(AND(Y75&gt;0,Einstellungen!$K$12=1,Y21&lt;&gt;""),MIN(IF(Einstellungen!$K$3&gt;Einstellungen!$M$3,(IF(Y22&lt;Einstellungen!$K$3,0,Y22-IF(Y21&gt;Einstellungen!$K$3,Y21,Einstellungen!$K$3)))+(IF(Y22&gt;Einstellungen!$M$3,Einstellungen!$M$3,Y22)-Y21),IF(OR(Y21&gt;Einstellungen!$M$3,Y22&lt;Einstellungen!$K$3),0,IF(Y22&gt;Einstellungen!$M$3,Einstellungen!$M$3,Y22)-IF(Y21&lt;Einstellungen!$K$3,Einstellungen!$K$3,Y21))),Einstellungen!$K$2),""))</f>
        <v/>
      </c>
      <c r="Z63" s="14" t="str">
        <f>IF(AND(Z75="",Einstellungen!$K$12=0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IF(AND(Z75&gt;0,Einstellungen!$K$12=1,Z21&lt;&gt;""),MIN(IF(Einstellungen!$K$3&gt;Einstellungen!$M$3,(IF(Z22&lt;Einstellungen!$K$3,0,Z22-IF(Z21&gt;Einstellungen!$K$3,Z21,Einstellungen!$K$3)))+(IF(Z22&gt;Einstellungen!$M$3,Einstellungen!$M$3,Z22)-Z21),IF(OR(Z21&gt;Einstellungen!$M$3,Z22&lt;Einstellungen!$K$3),0,IF(Z22&gt;Einstellungen!$M$3,Einstellungen!$M$3,Z22)-IF(Z21&lt;Einstellungen!$K$3,Einstellungen!$K$3,Z21))),Einstellungen!$K$2),""))</f>
        <v/>
      </c>
      <c r="AA63" s="14" t="str">
        <f>IF(AND(AA75="",Einstellungen!$K$12=0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IF(AND(AA75&gt;0,Einstellungen!$K$12=1,AA21&lt;&gt;""),MIN(IF(Einstellungen!$K$3&gt;Einstellungen!$M$3,(IF(AA22&lt;Einstellungen!$K$3,0,AA22-IF(AA21&gt;Einstellungen!$K$3,AA21,Einstellungen!$K$3)))+(IF(AA22&gt;Einstellungen!$M$3,Einstellungen!$M$3,AA22)-AA21),IF(OR(AA21&gt;Einstellungen!$M$3,AA22&lt;Einstellungen!$K$3),0,IF(AA22&gt;Einstellungen!$M$3,Einstellungen!$M$3,AA22)-IF(AA21&lt;Einstellungen!$K$3,Einstellungen!$K$3,AA21))),Einstellungen!$K$2),""))</f>
        <v/>
      </c>
      <c r="AB63" s="14" t="str">
        <f>IF(AND(AB75="",Einstellungen!$K$12=0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IF(AND(AB75&gt;0,Einstellungen!$K$12=1,AB21&lt;&gt;""),MIN(IF(Einstellungen!$K$3&gt;Einstellungen!$M$3,(IF(AB22&lt;Einstellungen!$K$3,0,AB22-IF(AB21&gt;Einstellungen!$K$3,AB21,Einstellungen!$K$3)))+(IF(AB22&gt;Einstellungen!$M$3,Einstellungen!$M$3,AB22)-AB21),IF(OR(AB21&gt;Einstellungen!$M$3,AB22&lt;Einstellungen!$K$3),0,IF(AB22&gt;Einstellungen!$M$3,Einstellungen!$M$3,AB22)-IF(AB21&lt;Einstellungen!$K$3,Einstellungen!$K$3,AB21))),Einstellungen!$K$2),""))</f>
        <v/>
      </c>
      <c r="AC63" s="14" t="str">
        <f>IF(AND(AC75="",Einstellungen!$K$12=0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IF(AND(AC75&gt;0,Einstellungen!$K$12=1,AC21&lt;&gt;""),MIN(IF(Einstellungen!$K$3&gt;Einstellungen!$M$3,(IF(AC22&lt;Einstellungen!$K$3,0,AC22-IF(AC21&gt;Einstellungen!$K$3,AC21,Einstellungen!$K$3)))+(IF(AC22&gt;Einstellungen!$M$3,Einstellungen!$M$3,AC22)-AC21),IF(OR(AC21&gt;Einstellungen!$M$3,AC22&lt;Einstellungen!$K$3),0,IF(AC22&gt;Einstellungen!$M$3,Einstellungen!$M$3,AC22)-IF(AC21&lt;Einstellungen!$K$3,Einstellungen!$K$3,AC21))),Einstellungen!$K$2),""))</f>
        <v/>
      </c>
      <c r="AD63" s="14" t="str">
        <f>IF(AND(AD75="",Einstellungen!$K$12=0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IF(AND(AD75&gt;0,Einstellungen!$K$12=1,AD21&lt;&gt;""),MIN(IF(Einstellungen!$K$3&gt;Einstellungen!$M$3,(IF(AD22&lt;Einstellungen!$K$3,0,AD22-IF(AD21&gt;Einstellungen!$K$3,AD21,Einstellungen!$K$3)))+(IF(AD22&gt;Einstellungen!$M$3,Einstellungen!$M$3,AD22)-AD21),IF(OR(AD21&gt;Einstellungen!$M$3,AD22&lt;Einstellungen!$K$3),0,IF(AD22&gt;Einstellungen!$M$3,Einstellungen!$M$3,AD22)-IF(AD21&lt;Einstellungen!$K$3,Einstellungen!$K$3,AD21))),Einstellungen!$K$2),""))</f>
        <v/>
      </c>
      <c r="AE63" s="14" t="str">
        <f>IF(AND(AE75="",Einstellungen!$K$12=0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IF(AND(AE75&gt;0,Einstellungen!$K$12=1,AE21&lt;&gt;""),MIN(IF(Einstellungen!$K$3&gt;Einstellungen!$M$3,(IF(AE22&lt;Einstellungen!$K$3,0,AE22-IF(AE21&gt;Einstellungen!$K$3,AE21,Einstellungen!$K$3)))+(IF(AE22&gt;Einstellungen!$M$3,Einstellungen!$M$3,AE22)-AE21),IF(OR(AE21&gt;Einstellungen!$M$3,AE22&lt;Einstellungen!$K$3),0,IF(AE22&gt;Einstellungen!$M$3,Einstellungen!$M$3,AE22)-IF(AE21&lt;Einstellungen!$K$3,Einstellungen!$K$3,AE21))),Einstellungen!$K$2),""))</f>
        <v/>
      </c>
      <c r="AF63" s="14" t="str">
        <f>IF(AND(AF75="",Einstellungen!$K$12=0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IF(AND(AF75&gt;0,Einstellungen!$K$12=1,AF21&lt;&gt;""),MIN(IF(Einstellungen!$K$3&gt;Einstellungen!$M$3,(IF(AF22&lt;Einstellungen!$K$3,0,AF22-IF(AF21&gt;Einstellungen!$K$3,AF21,Einstellungen!$K$3)))+(IF(AF22&gt;Einstellungen!$M$3,Einstellungen!$M$3,AF22)-AF21),IF(OR(AF21&gt;Einstellungen!$M$3,AF22&lt;Einstellungen!$K$3),0,IF(AF22&gt;Einstellungen!$M$3,Einstellungen!$M$3,AF22)-IF(AF21&lt;Einstellungen!$K$3,Einstellungen!$K$3,AF21))),Einstellungen!$K$2),""))</f>
        <v/>
      </c>
      <c r="AG63" s="14" t="str">
        <f>IF(AND(AG75="",Einstellungen!$K$12=0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IF(AND(AG75&gt;0,Einstellungen!$K$12=1,AG21&lt;&gt;""),MIN(IF(Einstellungen!$K$3&gt;Einstellungen!$M$3,(IF(AG22&lt;Einstellungen!$K$3,0,AG22-IF(AG21&gt;Einstellungen!$K$3,AG21,Einstellungen!$K$3)))+(IF(AG22&gt;Einstellungen!$M$3,Einstellungen!$M$3,AG22)-AG21),IF(OR(AG21&gt;Einstellungen!$M$3,AG22&lt;Einstellungen!$K$3),0,IF(AG22&gt;Einstellungen!$M$3,Einstellungen!$M$3,AG22)-IF(AG21&lt;Einstellungen!$K$3,Einstellungen!$K$3,AG21))),Einstellungen!$K$2),""))</f>
        <v/>
      </c>
    </row>
    <row r="64" spans="1:33" s="15" customFormat="1" x14ac:dyDescent="0.25">
      <c r="A64" s="28"/>
      <c r="B64" s="29" t="str">
        <f>IF(Einstellungen!$B$5&gt;2,"3","")</f>
        <v>3</v>
      </c>
      <c r="C64" s="14" t="str">
        <f>IF(AND(C76="",Einstellungen!$K$12=0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IF(AND(C76&gt;0,Einstellungen!$K$12=1,C22&lt;&gt;""),MIN(IF(Einstellungen!$K$3&gt;Einstellungen!$M$3,(IF(C23&lt;Einstellungen!$K$3,0,C23-IF(C22&gt;Einstellungen!$K$3,C22,Einstellungen!$K$3)))+(IF(C23&gt;Einstellungen!$M$3,Einstellungen!$M$3,C23)-C22),IF(OR(C22&gt;Einstellungen!$M$3,C23&lt;Einstellungen!$K$3),0,IF(C23&gt;Einstellungen!$M$3,Einstellungen!$M$3,C23)-IF(C22&lt;Einstellungen!$K$3,Einstellungen!$K$3,C22))),Einstellungen!$K$2),""))</f>
        <v/>
      </c>
      <c r="D64" s="14" t="str">
        <f>IF(AND(D76="",Einstellungen!$K$12=0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IF(AND(D76&gt;0,Einstellungen!$K$12=1,D22&lt;&gt;""),MIN(IF(Einstellungen!$K$3&gt;Einstellungen!$M$3,(IF(D23&lt;Einstellungen!$K$3,0,D23-IF(D22&gt;Einstellungen!$K$3,D22,Einstellungen!$K$3)))+(IF(D23&gt;Einstellungen!$M$3,Einstellungen!$M$3,D23)-D22),IF(OR(D22&gt;Einstellungen!$M$3,D23&lt;Einstellungen!$K$3),0,IF(D23&gt;Einstellungen!$M$3,Einstellungen!$M$3,D23)-IF(D22&lt;Einstellungen!$K$3,Einstellungen!$K$3,D22))),Einstellungen!$K$2),""))</f>
        <v/>
      </c>
      <c r="E64" s="14" t="str">
        <f>IF(AND(E76="",Einstellungen!$K$12=0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IF(AND(E76&gt;0,Einstellungen!$K$12=1,E22&lt;&gt;""),MIN(IF(Einstellungen!$K$3&gt;Einstellungen!$M$3,(IF(E23&lt;Einstellungen!$K$3,0,E23-IF(E22&gt;Einstellungen!$K$3,E22,Einstellungen!$K$3)))+(IF(E23&gt;Einstellungen!$M$3,Einstellungen!$M$3,E23)-E22),IF(OR(E22&gt;Einstellungen!$M$3,E23&lt;Einstellungen!$K$3),0,IF(E23&gt;Einstellungen!$M$3,Einstellungen!$M$3,E23)-IF(E22&lt;Einstellungen!$K$3,Einstellungen!$K$3,E22))),Einstellungen!$K$2),""))</f>
        <v/>
      </c>
      <c r="F64" s="14" t="str">
        <f>IF(AND(F76="",Einstellungen!$K$12=0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IF(AND(F76&gt;0,Einstellungen!$K$12=1,F22&lt;&gt;""),MIN(IF(Einstellungen!$K$3&gt;Einstellungen!$M$3,(IF(F23&lt;Einstellungen!$K$3,0,F23-IF(F22&gt;Einstellungen!$K$3,F22,Einstellungen!$K$3)))+(IF(F23&gt;Einstellungen!$M$3,Einstellungen!$M$3,F23)-F22),IF(OR(F22&gt;Einstellungen!$M$3,F23&lt;Einstellungen!$K$3),0,IF(F23&gt;Einstellungen!$M$3,Einstellungen!$M$3,F23)-IF(F22&lt;Einstellungen!$K$3,Einstellungen!$K$3,F22))),Einstellungen!$K$2),""))</f>
        <v/>
      </c>
      <c r="G64" s="14" t="str">
        <f>IF(AND(G76="",Einstellungen!$K$12=0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IF(AND(G76&gt;0,Einstellungen!$K$12=1,G22&lt;&gt;""),MIN(IF(Einstellungen!$K$3&gt;Einstellungen!$M$3,(IF(G23&lt;Einstellungen!$K$3,0,G23-IF(G22&gt;Einstellungen!$K$3,G22,Einstellungen!$K$3)))+(IF(G23&gt;Einstellungen!$M$3,Einstellungen!$M$3,G23)-G22),IF(OR(G22&gt;Einstellungen!$M$3,G23&lt;Einstellungen!$K$3),0,IF(G23&gt;Einstellungen!$M$3,Einstellungen!$M$3,G23)-IF(G22&lt;Einstellungen!$K$3,Einstellungen!$K$3,G22))),Einstellungen!$K$2),""))</f>
        <v/>
      </c>
      <c r="H64" s="14" t="str">
        <f>IF(AND(H76="",Einstellungen!$K$12=0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IF(AND(H76&gt;0,Einstellungen!$K$12=1,H22&lt;&gt;""),MIN(IF(Einstellungen!$K$3&gt;Einstellungen!$M$3,(IF(H23&lt;Einstellungen!$K$3,0,H23-IF(H22&gt;Einstellungen!$K$3,H22,Einstellungen!$K$3)))+(IF(H23&gt;Einstellungen!$M$3,Einstellungen!$M$3,H23)-H22),IF(OR(H22&gt;Einstellungen!$M$3,H23&lt;Einstellungen!$K$3),0,IF(H23&gt;Einstellungen!$M$3,Einstellungen!$M$3,H23)-IF(H22&lt;Einstellungen!$K$3,Einstellungen!$K$3,H22))),Einstellungen!$K$2),""))</f>
        <v/>
      </c>
      <c r="I64" s="14" t="str">
        <f>IF(AND(I76="",Einstellungen!$K$12=0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IF(AND(I76&gt;0,Einstellungen!$K$12=1,I22&lt;&gt;""),MIN(IF(Einstellungen!$K$3&gt;Einstellungen!$M$3,(IF(I23&lt;Einstellungen!$K$3,0,I23-IF(I22&gt;Einstellungen!$K$3,I22,Einstellungen!$K$3)))+(IF(I23&gt;Einstellungen!$M$3,Einstellungen!$M$3,I23)-I22),IF(OR(I22&gt;Einstellungen!$M$3,I23&lt;Einstellungen!$K$3),0,IF(I23&gt;Einstellungen!$M$3,Einstellungen!$M$3,I23)-IF(I22&lt;Einstellungen!$K$3,Einstellungen!$K$3,I22))),Einstellungen!$K$2),""))</f>
        <v/>
      </c>
      <c r="J64" s="14" t="str">
        <f>IF(AND(J76="",Einstellungen!$K$12=0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IF(AND(J76&gt;0,Einstellungen!$K$12=1,J22&lt;&gt;""),MIN(IF(Einstellungen!$K$3&gt;Einstellungen!$M$3,(IF(J23&lt;Einstellungen!$K$3,0,J23-IF(J22&gt;Einstellungen!$K$3,J22,Einstellungen!$K$3)))+(IF(J23&gt;Einstellungen!$M$3,Einstellungen!$M$3,J23)-J22),IF(OR(J22&gt;Einstellungen!$M$3,J23&lt;Einstellungen!$K$3),0,IF(J23&gt;Einstellungen!$M$3,Einstellungen!$M$3,J23)-IF(J22&lt;Einstellungen!$K$3,Einstellungen!$K$3,J22))),Einstellungen!$K$2),""))</f>
        <v/>
      </c>
      <c r="K64" s="14" t="str">
        <f>IF(AND(K76="",Einstellungen!$K$12=0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IF(AND(K76&gt;0,Einstellungen!$K$12=1,K22&lt;&gt;""),MIN(IF(Einstellungen!$K$3&gt;Einstellungen!$M$3,(IF(K23&lt;Einstellungen!$K$3,0,K23-IF(K22&gt;Einstellungen!$K$3,K22,Einstellungen!$K$3)))+(IF(K23&gt;Einstellungen!$M$3,Einstellungen!$M$3,K23)-K22),IF(OR(K22&gt;Einstellungen!$M$3,K23&lt;Einstellungen!$K$3),0,IF(K23&gt;Einstellungen!$M$3,Einstellungen!$M$3,K23)-IF(K22&lt;Einstellungen!$K$3,Einstellungen!$K$3,K22))),Einstellungen!$K$2),""))</f>
        <v/>
      </c>
      <c r="L64" s="14" t="str">
        <f>IF(AND(L76="",Einstellungen!$K$12=0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IF(AND(L76&gt;0,Einstellungen!$K$12=1,L22&lt;&gt;""),MIN(IF(Einstellungen!$K$3&gt;Einstellungen!$M$3,(IF(L23&lt;Einstellungen!$K$3,0,L23-IF(L22&gt;Einstellungen!$K$3,L22,Einstellungen!$K$3)))+(IF(L23&gt;Einstellungen!$M$3,Einstellungen!$M$3,L23)-L22),IF(OR(L22&gt;Einstellungen!$M$3,L23&lt;Einstellungen!$K$3),0,IF(L23&gt;Einstellungen!$M$3,Einstellungen!$M$3,L23)-IF(L22&lt;Einstellungen!$K$3,Einstellungen!$K$3,L22))),Einstellungen!$K$2),""))</f>
        <v/>
      </c>
      <c r="M64" s="14" t="str">
        <f>IF(AND(M76="",Einstellungen!$K$12=0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IF(AND(M76&gt;0,Einstellungen!$K$12=1,M22&lt;&gt;""),MIN(IF(Einstellungen!$K$3&gt;Einstellungen!$M$3,(IF(M23&lt;Einstellungen!$K$3,0,M23-IF(M22&gt;Einstellungen!$K$3,M22,Einstellungen!$K$3)))+(IF(M23&gt;Einstellungen!$M$3,Einstellungen!$M$3,M23)-M22),IF(OR(M22&gt;Einstellungen!$M$3,M23&lt;Einstellungen!$K$3),0,IF(M23&gt;Einstellungen!$M$3,Einstellungen!$M$3,M23)-IF(M22&lt;Einstellungen!$K$3,Einstellungen!$K$3,M22))),Einstellungen!$K$2),""))</f>
        <v/>
      </c>
      <c r="N64" s="14" t="str">
        <f>IF(AND(N76="",Einstellungen!$K$12=0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IF(AND(N76&gt;0,Einstellungen!$K$12=1,N22&lt;&gt;""),MIN(IF(Einstellungen!$K$3&gt;Einstellungen!$M$3,(IF(N23&lt;Einstellungen!$K$3,0,N23-IF(N22&gt;Einstellungen!$K$3,N22,Einstellungen!$K$3)))+(IF(N23&gt;Einstellungen!$M$3,Einstellungen!$M$3,N23)-N22),IF(OR(N22&gt;Einstellungen!$M$3,N23&lt;Einstellungen!$K$3),0,IF(N23&gt;Einstellungen!$M$3,Einstellungen!$M$3,N23)-IF(N22&lt;Einstellungen!$K$3,Einstellungen!$K$3,N22))),Einstellungen!$K$2),""))</f>
        <v/>
      </c>
      <c r="O64" s="14" t="str">
        <f>IF(AND(O76="",Einstellungen!$K$12=0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IF(AND(O76&gt;0,Einstellungen!$K$12=1,O22&lt;&gt;""),MIN(IF(Einstellungen!$K$3&gt;Einstellungen!$M$3,(IF(O23&lt;Einstellungen!$K$3,0,O23-IF(O22&gt;Einstellungen!$K$3,O22,Einstellungen!$K$3)))+(IF(O23&gt;Einstellungen!$M$3,Einstellungen!$M$3,O23)-O22),IF(OR(O22&gt;Einstellungen!$M$3,O23&lt;Einstellungen!$K$3),0,IF(O23&gt;Einstellungen!$M$3,Einstellungen!$M$3,O23)-IF(O22&lt;Einstellungen!$K$3,Einstellungen!$K$3,O22))),Einstellungen!$K$2),""))</f>
        <v/>
      </c>
      <c r="P64" s="14" t="str">
        <f>IF(AND(P76="",Einstellungen!$K$12=0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IF(AND(P76&gt;0,Einstellungen!$K$12=1,P22&lt;&gt;""),MIN(IF(Einstellungen!$K$3&gt;Einstellungen!$M$3,(IF(P23&lt;Einstellungen!$K$3,0,P23-IF(P22&gt;Einstellungen!$K$3,P22,Einstellungen!$K$3)))+(IF(P23&gt;Einstellungen!$M$3,Einstellungen!$M$3,P23)-P22),IF(OR(P22&gt;Einstellungen!$M$3,P23&lt;Einstellungen!$K$3),0,IF(P23&gt;Einstellungen!$M$3,Einstellungen!$M$3,P23)-IF(P22&lt;Einstellungen!$K$3,Einstellungen!$K$3,P22))),Einstellungen!$K$2),""))</f>
        <v/>
      </c>
      <c r="Q64" s="14" t="str">
        <f>IF(AND(Q76="",Einstellungen!$K$12=0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IF(AND(Q76&gt;0,Einstellungen!$K$12=1,Q22&lt;&gt;""),MIN(IF(Einstellungen!$K$3&gt;Einstellungen!$M$3,(IF(Q23&lt;Einstellungen!$K$3,0,Q23-IF(Q22&gt;Einstellungen!$K$3,Q22,Einstellungen!$K$3)))+(IF(Q23&gt;Einstellungen!$M$3,Einstellungen!$M$3,Q23)-Q22),IF(OR(Q22&gt;Einstellungen!$M$3,Q23&lt;Einstellungen!$K$3),0,IF(Q23&gt;Einstellungen!$M$3,Einstellungen!$M$3,Q23)-IF(Q22&lt;Einstellungen!$K$3,Einstellungen!$K$3,Q22))),Einstellungen!$K$2),""))</f>
        <v/>
      </c>
      <c r="R64" s="14" t="str">
        <f>IF(AND(R76="",Einstellungen!$K$12=0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IF(AND(R76&gt;0,Einstellungen!$K$12=1,R22&lt;&gt;""),MIN(IF(Einstellungen!$K$3&gt;Einstellungen!$M$3,(IF(R23&lt;Einstellungen!$K$3,0,R23-IF(R22&gt;Einstellungen!$K$3,R22,Einstellungen!$K$3)))+(IF(R23&gt;Einstellungen!$M$3,Einstellungen!$M$3,R23)-R22),IF(OR(R22&gt;Einstellungen!$M$3,R23&lt;Einstellungen!$K$3),0,IF(R23&gt;Einstellungen!$M$3,Einstellungen!$M$3,R23)-IF(R22&lt;Einstellungen!$K$3,Einstellungen!$K$3,R22))),Einstellungen!$K$2),""))</f>
        <v/>
      </c>
      <c r="S64" s="14" t="str">
        <f>IF(AND(S76="",Einstellungen!$K$12=0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IF(AND(S76&gt;0,Einstellungen!$K$12=1,S22&lt;&gt;""),MIN(IF(Einstellungen!$K$3&gt;Einstellungen!$M$3,(IF(S23&lt;Einstellungen!$K$3,0,S23-IF(S22&gt;Einstellungen!$K$3,S22,Einstellungen!$K$3)))+(IF(S23&gt;Einstellungen!$M$3,Einstellungen!$M$3,S23)-S22),IF(OR(S22&gt;Einstellungen!$M$3,S23&lt;Einstellungen!$K$3),0,IF(S23&gt;Einstellungen!$M$3,Einstellungen!$M$3,S23)-IF(S22&lt;Einstellungen!$K$3,Einstellungen!$K$3,S22))),Einstellungen!$K$2),""))</f>
        <v/>
      </c>
      <c r="T64" s="14" t="str">
        <f>IF(AND(T76="",Einstellungen!$K$12=0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IF(AND(T76&gt;0,Einstellungen!$K$12=1,T22&lt;&gt;""),MIN(IF(Einstellungen!$K$3&gt;Einstellungen!$M$3,(IF(T23&lt;Einstellungen!$K$3,0,T23-IF(T22&gt;Einstellungen!$K$3,T22,Einstellungen!$K$3)))+(IF(T23&gt;Einstellungen!$M$3,Einstellungen!$M$3,T23)-T22),IF(OR(T22&gt;Einstellungen!$M$3,T23&lt;Einstellungen!$K$3),0,IF(T23&gt;Einstellungen!$M$3,Einstellungen!$M$3,T23)-IF(T22&lt;Einstellungen!$K$3,Einstellungen!$K$3,T22))),Einstellungen!$K$2),""))</f>
        <v/>
      </c>
      <c r="U64" s="14" t="str">
        <f>IF(AND(U76="",Einstellungen!$K$12=0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IF(AND(U76&gt;0,Einstellungen!$K$12=1,U22&lt;&gt;""),MIN(IF(Einstellungen!$K$3&gt;Einstellungen!$M$3,(IF(U23&lt;Einstellungen!$K$3,0,U23-IF(U22&gt;Einstellungen!$K$3,U22,Einstellungen!$K$3)))+(IF(U23&gt;Einstellungen!$M$3,Einstellungen!$M$3,U23)-U22),IF(OR(U22&gt;Einstellungen!$M$3,U23&lt;Einstellungen!$K$3),0,IF(U23&gt;Einstellungen!$M$3,Einstellungen!$M$3,U23)-IF(U22&lt;Einstellungen!$K$3,Einstellungen!$K$3,U22))),Einstellungen!$K$2),""))</f>
        <v/>
      </c>
      <c r="V64" s="14" t="str">
        <f>IF(AND(V76="",Einstellungen!$K$12=0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IF(AND(V76&gt;0,Einstellungen!$K$12=1,V22&lt;&gt;""),MIN(IF(Einstellungen!$K$3&gt;Einstellungen!$M$3,(IF(V23&lt;Einstellungen!$K$3,0,V23-IF(V22&gt;Einstellungen!$K$3,V22,Einstellungen!$K$3)))+(IF(V23&gt;Einstellungen!$M$3,Einstellungen!$M$3,V23)-V22),IF(OR(V22&gt;Einstellungen!$M$3,V23&lt;Einstellungen!$K$3),0,IF(V23&gt;Einstellungen!$M$3,Einstellungen!$M$3,V23)-IF(V22&lt;Einstellungen!$K$3,Einstellungen!$K$3,V22))),Einstellungen!$K$2),""))</f>
        <v/>
      </c>
      <c r="W64" s="14" t="str">
        <f>IF(AND(W76="",Einstellungen!$K$12=0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IF(AND(W76&gt;0,Einstellungen!$K$12=1,W22&lt;&gt;""),MIN(IF(Einstellungen!$K$3&gt;Einstellungen!$M$3,(IF(W23&lt;Einstellungen!$K$3,0,W23-IF(W22&gt;Einstellungen!$K$3,W22,Einstellungen!$K$3)))+(IF(W23&gt;Einstellungen!$M$3,Einstellungen!$M$3,W23)-W22),IF(OR(W22&gt;Einstellungen!$M$3,W23&lt;Einstellungen!$K$3),0,IF(W23&gt;Einstellungen!$M$3,Einstellungen!$M$3,W23)-IF(W22&lt;Einstellungen!$K$3,Einstellungen!$K$3,W22))),Einstellungen!$K$2),""))</f>
        <v/>
      </c>
      <c r="X64" s="14" t="str">
        <f>IF(AND(X76="",Einstellungen!$K$12=0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IF(AND(X76&gt;0,Einstellungen!$K$12=1,X22&lt;&gt;""),MIN(IF(Einstellungen!$K$3&gt;Einstellungen!$M$3,(IF(X23&lt;Einstellungen!$K$3,0,X23-IF(X22&gt;Einstellungen!$K$3,X22,Einstellungen!$K$3)))+(IF(X23&gt;Einstellungen!$M$3,Einstellungen!$M$3,X23)-X22),IF(OR(X22&gt;Einstellungen!$M$3,X23&lt;Einstellungen!$K$3),0,IF(X23&gt;Einstellungen!$M$3,Einstellungen!$M$3,X23)-IF(X22&lt;Einstellungen!$K$3,Einstellungen!$K$3,X22))),Einstellungen!$K$2),""))</f>
        <v/>
      </c>
      <c r="Y64" s="14" t="str">
        <f>IF(AND(Y76="",Einstellungen!$K$12=0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IF(AND(Y76&gt;0,Einstellungen!$K$12=1,Y22&lt;&gt;""),MIN(IF(Einstellungen!$K$3&gt;Einstellungen!$M$3,(IF(Y23&lt;Einstellungen!$K$3,0,Y23-IF(Y22&gt;Einstellungen!$K$3,Y22,Einstellungen!$K$3)))+(IF(Y23&gt;Einstellungen!$M$3,Einstellungen!$M$3,Y23)-Y22),IF(OR(Y22&gt;Einstellungen!$M$3,Y23&lt;Einstellungen!$K$3),0,IF(Y23&gt;Einstellungen!$M$3,Einstellungen!$M$3,Y23)-IF(Y22&lt;Einstellungen!$K$3,Einstellungen!$K$3,Y22))),Einstellungen!$K$2),""))</f>
        <v/>
      </c>
      <c r="Z64" s="14" t="str">
        <f>IF(AND(Z76="",Einstellungen!$K$12=0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IF(AND(Z76&gt;0,Einstellungen!$K$12=1,Z22&lt;&gt;""),MIN(IF(Einstellungen!$K$3&gt;Einstellungen!$M$3,(IF(Z23&lt;Einstellungen!$K$3,0,Z23-IF(Z22&gt;Einstellungen!$K$3,Z22,Einstellungen!$K$3)))+(IF(Z23&gt;Einstellungen!$M$3,Einstellungen!$M$3,Z23)-Z22),IF(OR(Z22&gt;Einstellungen!$M$3,Z23&lt;Einstellungen!$K$3),0,IF(Z23&gt;Einstellungen!$M$3,Einstellungen!$M$3,Z23)-IF(Z22&lt;Einstellungen!$K$3,Einstellungen!$K$3,Z22))),Einstellungen!$K$2),""))</f>
        <v/>
      </c>
      <c r="AA64" s="14" t="str">
        <f>IF(AND(AA76="",Einstellungen!$K$12=0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IF(AND(AA76&gt;0,Einstellungen!$K$12=1,AA22&lt;&gt;""),MIN(IF(Einstellungen!$K$3&gt;Einstellungen!$M$3,(IF(AA23&lt;Einstellungen!$K$3,0,AA23-IF(AA22&gt;Einstellungen!$K$3,AA22,Einstellungen!$K$3)))+(IF(AA23&gt;Einstellungen!$M$3,Einstellungen!$M$3,AA23)-AA22),IF(OR(AA22&gt;Einstellungen!$M$3,AA23&lt;Einstellungen!$K$3),0,IF(AA23&gt;Einstellungen!$M$3,Einstellungen!$M$3,AA23)-IF(AA22&lt;Einstellungen!$K$3,Einstellungen!$K$3,AA22))),Einstellungen!$K$2),""))</f>
        <v/>
      </c>
      <c r="AB64" s="14" t="str">
        <f>IF(AND(AB76="",Einstellungen!$K$12=0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IF(AND(AB76&gt;0,Einstellungen!$K$12=1,AB22&lt;&gt;""),MIN(IF(Einstellungen!$K$3&gt;Einstellungen!$M$3,(IF(AB23&lt;Einstellungen!$K$3,0,AB23-IF(AB22&gt;Einstellungen!$K$3,AB22,Einstellungen!$K$3)))+(IF(AB23&gt;Einstellungen!$M$3,Einstellungen!$M$3,AB23)-AB22),IF(OR(AB22&gt;Einstellungen!$M$3,AB23&lt;Einstellungen!$K$3),0,IF(AB23&gt;Einstellungen!$M$3,Einstellungen!$M$3,AB23)-IF(AB22&lt;Einstellungen!$K$3,Einstellungen!$K$3,AB22))),Einstellungen!$K$2),""))</f>
        <v/>
      </c>
      <c r="AC64" s="14" t="str">
        <f>IF(AND(AC76="",Einstellungen!$K$12=0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IF(AND(AC76&gt;0,Einstellungen!$K$12=1,AC22&lt;&gt;""),MIN(IF(Einstellungen!$K$3&gt;Einstellungen!$M$3,(IF(AC23&lt;Einstellungen!$K$3,0,AC23-IF(AC22&gt;Einstellungen!$K$3,AC22,Einstellungen!$K$3)))+(IF(AC23&gt;Einstellungen!$M$3,Einstellungen!$M$3,AC23)-AC22),IF(OR(AC22&gt;Einstellungen!$M$3,AC23&lt;Einstellungen!$K$3),0,IF(AC23&gt;Einstellungen!$M$3,Einstellungen!$M$3,AC23)-IF(AC22&lt;Einstellungen!$K$3,Einstellungen!$K$3,AC22))),Einstellungen!$K$2),""))</f>
        <v/>
      </c>
      <c r="AD64" s="14" t="str">
        <f>IF(AND(AD76="",Einstellungen!$K$12=0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IF(AND(AD76&gt;0,Einstellungen!$K$12=1,AD22&lt;&gt;""),MIN(IF(Einstellungen!$K$3&gt;Einstellungen!$M$3,(IF(AD23&lt;Einstellungen!$K$3,0,AD23-IF(AD22&gt;Einstellungen!$K$3,AD22,Einstellungen!$K$3)))+(IF(AD23&gt;Einstellungen!$M$3,Einstellungen!$M$3,AD23)-AD22),IF(OR(AD22&gt;Einstellungen!$M$3,AD23&lt;Einstellungen!$K$3),0,IF(AD23&gt;Einstellungen!$M$3,Einstellungen!$M$3,AD23)-IF(AD22&lt;Einstellungen!$K$3,Einstellungen!$K$3,AD22))),Einstellungen!$K$2),""))</f>
        <v/>
      </c>
      <c r="AE64" s="14" t="str">
        <f>IF(AND(AE76="",Einstellungen!$K$12=0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IF(AND(AE76&gt;0,Einstellungen!$K$12=1,AE22&lt;&gt;""),MIN(IF(Einstellungen!$K$3&gt;Einstellungen!$M$3,(IF(AE23&lt;Einstellungen!$K$3,0,AE23-IF(AE22&gt;Einstellungen!$K$3,AE22,Einstellungen!$K$3)))+(IF(AE23&gt;Einstellungen!$M$3,Einstellungen!$M$3,AE23)-AE22),IF(OR(AE22&gt;Einstellungen!$M$3,AE23&lt;Einstellungen!$K$3),0,IF(AE23&gt;Einstellungen!$M$3,Einstellungen!$M$3,AE23)-IF(AE22&lt;Einstellungen!$K$3,Einstellungen!$K$3,AE22))),Einstellungen!$K$2),""))</f>
        <v/>
      </c>
      <c r="AF64" s="14" t="str">
        <f>IF(AND(AF76="",Einstellungen!$K$12=0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IF(AND(AF76&gt;0,Einstellungen!$K$12=1,AF22&lt;&gt;""),MIN(IF(Einstellungen!$K$3&gt;Einstellungen!$M$3,(IF(AF23&lt;Einstellungen!$K$3,0,AF23-IF(AF22&gt;Einstellungen!$K$3,AF22,Einstellungen!$K$3)))+(IF(AF23&gt;Einstellungen!$M$3,Einstellungen!$M$3,AF23)-AF22),IF(OR(AF22&gt;Einstellungen!$M$3,AF23&lt;Einstellungen!$K$3),0,IF(AF23&gt;Einstellungen!$M$3,Einstellungen!$M$3,AF23)-IF(AF22&lt;Einstellungen!$K$3,Einstellungen!$K$3,AF22))),Einstellungen!$K$2),""))</f>
        <v/>
      </c>
      <c r="AG64" s="14" t="str">
        <f>IF(AND(AG76="",Einstellungen!$K$12=0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IF(AND(AG76&gt;0,Einstellungen!$K$12=1,AG22&lt;&gt;""),MIN(IF(Einstellungen!$K$3&gt;Einstellungen!$M$3,(IF(AG23&lt;Einstellungen!$K$3,0,AG23-IF(AG22&gt;Einstellungen!$K$3,AG22,Einstellungen!$K$3)))+(IF(AG23&gt;Einstellungen!$M$3,Einstellungen!$M$3,AG23)-AG22),IF(OR(AG22&gt;Einstellungen!$M$3,AG23&lt;Einstellungen!$K$3),0,IF(AG23&gt;Einstellungen!$M$3,Einstellungen!$M$3,AG23)-IF(AG22&lt;Einstellungen!$K$3,Einstellungen!$K$3,AG22))),Einstellungen!$K$2),""))</f>
        <v/>
      </c>
    </row>
    <row r="65" spans="1:33" s="15" customFormat="1" x14ac:dyDescent="0.25">
      <c r="A65" s="28"/>
      <c r="B65" s="29" t="str">
        <f>IF(Einstellungen!$B$5&gt;3,"4","")</f>
        <v>4</v>
      </c>
      <c r="C65" s="14" t="str">
        <f>IF(AND(C77="",Einstellungen!$K$12=0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IF(AND(C77&gt;0,Einstellungen!$K$12=1,C23&lt;&gt;""),MIN(IF(Einstellungen!$K$3&gt;Einstellungen!$M$3,(IF(C24&lt;Einstellungen!$K$3,0,C24-IF(C23&gt;Einstellungen!$K$3,C23,Einstellungen!$K$3)))+(IF(C24&gt;Einstellungen!$M$3,Einstellungen!$M$3,C24)-C23),IF(OR(C23&gt;Einstellungen!$M$3,C24&lt;Einstellungen!$K$3),0,IF(C24&gt;Einstellungen!$M$3,Einstellungen!$M$3,C24)-IF(C23&lt;Einstellungen!$K$3,Einstellungen!$K$3,C23))),Einstellungen!$K$2),""))</f>
        <v/>
      </c>
      <c r="D65" s="14" t="str">
        <f>IF(AND(D77="",Einstellungen!$K$12=0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IF(AND(D77&gt;0,Einstellungen!$K$12=1,D23&lt;&gt;""),MIN(IF(Einstellungen!$K$3&gt;Einstellungen!$M$3,(IF(D24&lt;Einstellungen!$K$3,0,D24-IF(D23&gt;Einstellungen!$K$3,D23,Einstellungen!$K$3)))+(IF(D24&gt;Einstellungen!$M$3,Einstellungen!$M$3,D24)-D23),IF(OR(D23&gt;Einstellungen!$M$3,D24&lt;Einstellungen!$K$3),0,IF(D24&gt;Einstellungen!$M$3,Einstellungen!$M$3,D24)-IF(D23&lt;Einstellungen!$K$3,Einstellungen!$K$3,D23))),Einstellungen!$K$2),""))</f>
        <v/>
      </c>
      <c r="E65" s="14" t="str">
        <f>IF(AND(E77="",Einstellungen!$K$12=0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IF(AND(E77&gt;0,Einstellungen!$K$12=1,E23&lt;&gt;""),MIN(IF(Einstellungen!$K$3&gt;Einstellungen!$M$3,(IF(E24&lt;Einstellungen!$K$3,0,E24-IF(E23&gt;Einstellungen!$K$3,E23,Einstellungen!$K$3)))+(IF(E24&gt;Einstellungen!$M$3,Einstellungen!$M$3,E24)-E23),IF(OR(E23&gt;Einstellungen!$M$3,E24&lt;Einstellungen!$K$3),0,IF(E24&gt;Einstellungen!$M$3,Einstellungen!$M$3,E24)-IF(E23&lt;Einstellungen!$K$3,Einstellungen!$K$3,E23))),Einstellungen!$K$2),""))</f>
        <v/>
      </c>
      <c r="F65" s="14" t="str">
        <f>IF(AND(F77="",Einstellungen!$K$12=0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IF(AND(F77&gt;0,Einstellungen!$K$12=1,F23&lt;&gt;""),MIN(IF(Einstellungen!$K$3&gt;Einstellungen!$M$3,(IF(F24&lt;Einstellungen!$K$3,0,F24-IF(F23&gt;Einstellungen!$K$3,F23,Einstellungen!$K$3)))+(IF(F24&gt;Einstellungen!$M$3,Einstellungen!$M$3,F24)-F23),IF(OR(F23&gt;Einstellungen!$M$3,F24&lt;Einstellungen!$K$3),0,IF(F24&gt;Einstellungen!$M$3,Einstellungen!$M$3,F24)-IF(F23&lt;Einstellungen!$K$3,Einstellungen!$K$3,F23))),Einstellungen!$K$2),""))</f>
        <v/>
      </c>
      <c r="G65" s="14" t="str">
        <f>IF(AND(G77="",Einstellungen!$K$12=0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IF(AND(G77&gt;0,Einstellungen!$K$12=1,G23&lt;&gt;""),MIN(IF(Einstellungen!$K$3&gt;Einstellungen!$M$3,(IF(G24&lt;Einstellungen!$K$3,0,G24-IF(G23&gt;Einstellungen!$K$3,G23,Einstellungen!$K$3)))+(IF(G24&gt;Einstellungen!$M$3,Einstellungen!$M$3,G24)-G23),IF(OR(G23&gt;Einstellungen!$M$3,G24&lt;Einstellungen!$K$3),0,IF(G24&gt;Einstellungen!$M$3,Einstellungen!$M$3,G24)-IF(G23&lt;Einstellungen!$K$3,Einstellungen!$K$3,G23))),Einstellungen!$K$2),""))</f>
        <v/>
      </c>
      <c r="H65" s="14" t="str">
        <f>IF(AND(H77="",Einstellungen!$K$12=0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IF(AND(H77&gt;0,Einstellungen!$K$12=1,H23&lt;&gt;""),MIN(IF(Einstellungen!$K$3&gt;Einstellungen!$M$3,(IF(H24&lt;Einstellungen!$K$3,0,H24-IF(H23&gt;Einstellungen!$K$3,H23,Einstellungen!$K$3)))+(IF(H24&gt;Einstellungen!$M$3,Einstellungen!$M$3,H24)-H23),IF(OR(H23&gt;Einstellungen!$M$3,H24&lt;Einstellungen!$K$3),0,IF(H24&gt;Einstellungen!$M$3,Einstellungen!$M$3,H24)-IF(H23&lt;Einstellungen!$K$3,Einstellungen!$K$3,H23))),Einstellungen!$K$2),""))</f>
        <v/>
      </c>
      <c r="I65" s="14" t="str">
        <f>IF(AND(I77="",Einstellungen!$K$12=0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IF(AND(I77&gt;0,Einstellungen!$K$12=1,I23&lt;&gt;""),MIN(IF(Einstellungen!$K$3&gt;Einstellungen!$M$3,(IF(I24&lt;Einstellungen!$K$3,0,I24-IF(I23&gt;Einstellungen!$K$3,I23,Einstellungen!$K$3)))+(IF(I24&gt;Einstellungen!$M$3,Einstellungen!$M$3,I24)-I23),IF(OR(I23&gt;Einstellungen!$M$3,I24&lt;Einstellungen!$K$3),0,IF(I24&gt;Einstellungen!$M$3,Einstellungen!$M$3,I24)-IF(I23&lt;Einstellungen!$K$3,Einstellungen!$K$3,I23))),Einstellungen!$K$2),""))</f>
        <v/>
      </c>
      <c r="J65" s="14" t="str">
        <f>IF(AND(J77="",Einstellungen!$K$12=0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IF(AND(J77&gt;0,Einstellungen!$K$12=1,J23&lt;&gt;""),MIN(IF(Einstellungen!$K$3&gt;Einstellungen!$M$3,(IF(J24&lt;Einstellungen!$K$3,0,J24-IF(J23&gt;Einstellungen!$K$3,J23,Einstellungen!$K$3)))+(IF(J24&gt;Einstellungen!$M$3,Einstellungen!$M$3,J24)-J23),IF(OR(J23&gt;Einstellungen!$M$3,J24&lt;Einstellungen!$K$3),0,IF(J24&gt;Einstellungen!$M$3,Einstellungen!$M$3,J24)-IF(J23&lt;Einstellungen!$K$3,Einstellungen!$K$3,J23))),Einstellungen!$K$2),""))</f>
        <v/>
      </c>
      <c r="K65" s="14" t="str">
        <f>IF(AND(K77="",Einstellungen!$K$12=0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IF(AND(K77&gt;0,Einstellungen!$K$12=1,K23&lt;&gt;""),MIN(IF(Einstellungen!$K$3&gt;Einstellungen!$M$3,(IF(K24&lt;Einstellungen!$K$3,0,K24-IF(K23&gt;Einstellungen!$K$3,K23,Einstellungen!$K$3)))+(IF(K24&gt;Einstellungen!$M$3,Einstellungen!$M$3,K24)-K23),IF(OR(K23&gt;Einstellungen!$M$3,K24&lt;Einstellungen!$K$3),0,IF(K24&gt;Einstellungen!$M$3,Einstellungen!$M$3,K24)-IF(K23&lt;Einstellungen!$K$3,Einstellungen!$K$3,K23))),Einstellungen!$K$2),""))</f>
        <v/>
      </c>
      <c r="L65" s="14" t="str">
        <f>IF(AND(L77="",Einstellungen!$K$12=0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IF(AND(L77&gt;0,Einstellungen!$K$12=1,L23&lt;&gt;""),MIN(IF(Einstellungen!$K$3&gt;Einstellungen!$M$3,(IF(L24&lt;Einstellungen!$K$3,0,L24-IF(L23&gt;Einstellungen!$K$3,L23,Einstellungen!$K$3)))+(IF(L24&gt;Einstellungen!$M$3,Einstellungen!$M$3,L24)-L23),IF(OR(L23&gt;Einstellungen!$M$3,L24&lt;Einstellungen!$K$3),0,IF(L24&gt;Einstellungen!$M$3,Einstellungen!$M$3,L24)-IF(L23&lt;Einstellungen!$K$3,Einstellungen!$K$3,L23))),Einstellungen!$K$2),""))</f>
        <v/>
      </c>
      <c r="M65" s="14" t="str">
        <f>IF(AND(M77="",Einstellungen!$K$12=0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IF(AND(M77&gt;0,Einstellungen!$K$12=1,M23&lt;&gt;""),MIN(IF(Einstellungen!$K$3&gt;Einstellungen!$M$3,(IF(M24&lt;Einstellungen!$K$3,0,M24-IF(M23&gt;Einstellungen!$K$3,M23,Einstellungen!$K$3)))+(IF(M24&gt;Einstellungen!$M$3,Einstellungen!$M$3,M24)-M23),IF(OR(M23&gt;Einstellungen!$M$3,M24&lt;Einstellungen!$K$3),0,IF(M24&gt;Einstellungen!$M$3,Einstellungen!$M$3,M24)-IF(M23&lt;Einstellungen!$K$3,Einstellungen!$K$3,M23))),Einstellungen!$K$2),""))</f>
        <v/>
      </c>
      <c r="N65" s="14" t="str">
        <f>IF(AND(N77="",Einstellungen!$K$12=0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IF(AND(N77&gt;0,Einstellungen!$K$12=1,N23&lt;&gt;""),MIN(IF(Einstellungen!$K$3&gt;Einstellungen!$M$3,(IF(N24&lt;Einstellungen!$K$3,0,N24-IF(N23&gt;Einstellungen!$K$3,N23,Einstellungen!$K$3)))+(IF(N24&gt;Einstellungen!$M$3,Einstellungen!$M$3,N24)-N23),IF(OR(N23&gt;Einstellungen!$M$3,N24&lt;Einstellungen!$K$3),0,IF(N24&gt;Einstellungen!$M$3,Einstellungen!$M$3,N24)-IF(N23&lt;Einstellungen!$K$3,Einstellungen!$K$3,N23))),Einstellungen!$K$2),""))</f>
        <v/>
      </c>
      <c r="O65" s="14" t="str">
        <f>IF(AND(O77="",Einstellungen!$K$12=0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IF(AND(O77&gt;0,Einstellungen!$K$12=1,O23&lt;&gt;""),MIN(IF(Einstellungen!$K$3&gt;Einstellungen!$M$3,(IF(O24&lt;Einstellungen!$K$3,0,O24-IF(O23&gt;Einstellungen!$K$3,O23,Einstellungen!$K$3)))+(IF(O24&gt;Einstellungen!$M$3,Einstellungen!$M$3,O24)-O23),IF(OR(O23&gt;Einstellungen!$M$3,O24&lt;Einstellungen!$K$3),0,IF(O24&gt;Einstellungen!$M$3,Einstellungen!$M$3,O24)-IF(O23&lt;Einstellungen!$K$3,Einstellungen!$K$3,O23))),Einstellungen!$K$2),""))</f>
        <v/>
      </c>
      <c r="P65" s="14" t="str">
        <f>IF(AND(P77="",Einstellungen!$K$12=0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IF(AND(P77&gt;0,Einstellungen!$K$12=1,P23&lt;&gt;""),MIN(IF(Einstellungen!$K$3&gt;Einstellungen!$M$3,(IF(P24&lt;Einstellungen!$K$3,0,P24-IF(P23&gt;Einstellungen!$K$3,P23,Einstellungen!$K$3)))+(IF(P24&gt;Einstellungen!$M$3,Einstellungen!$M$3,P24)-P23),IF(OR(P23&gt;Einstellungen!$M$3,P24&lt;Einstellungen!$K$3),0,IF(P24&gt;Einstellungen!$M$3,Einstellungen!$M$3,P24)-IF(P23&lt;Einstellungen!$K$3,Einstellungen!$K$3,P23))),Einstellungen!$K$2),""))</f>
        <v/>
      </c>
      <c r="Q65" s="14" t="str">
        <f>IF(AND(Q77="",Einstellungen!$K$12=0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IF(AND(Q77&gt;0,Einstellungen!$K$12=1,Q23&lt;&gt;""),MIN(IF(Einstellungen!$K$3&gt;Einstellungen!$M$3,(IF(Q24&lt;Einstellungen!$K$3,0,Q24-IF(Q23&gt;Einstellungen!$K$3,Q23,Einstellungen!$K$3)))+(IF(Q24&gt;Einstellungen!$M$3,Einstellungen!$M$3,Q24)-Q23),IF(OR(Q23&gt;Einstellungen!$M$3,Q24&lt;Einstellungen!$K$3),0,IF(Q24&gt;Einstellungen!$M$3,Einstellungen!$M$3,Q24)-IF(Q23&lt;Einstellungen!$K$3,Einstellungen!$K$3,Q23))),Einstellungen!$K$2),""))</f>
        <v/>
      </c>
      <c r="R65" s="14" t="str">
        <f>IF(AND(R77="",Einstellungen!$K$12=0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IF(AND(R77&gt;0,Einstellungen!$K$12=1,R23&lt;&gt;""),MIN(IF(Einstellungen!$K$3&gt;Einstellungen!$M$3,(IF(R24&lt;Einstellungen!$K$3,0,R24-IF(R23&gt;Einstellungen!$K$3,R23,Einstellungen!$K$3)))+(IF(R24&gt;Einstellungen!$M$3,Einstellungen!$M$3,R24)-R23),IF(OR(R23&gt;Einstellungen!$M$3,R24&lt;Einstellungen!$K$3),0,IF(R24&gt;Einstellungen!$M$3,Einstellungen!$M$3,R24)-IF(R23&lt;Einstellungen!$K$3,Einstellungen!$K$3,R23))),Einstellungen!$K$2),""))</f>
        <v/>
      </c>
      <c r="S65" s="14" t="str">
        <f>IF(AND(S77="",Einstellungen!$K$12=0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IF(AND(S77&gt;0,Einstellungen!$K$12=1,S23&lt;&gt;""),MIN(IF(Einstellungen!$K$3&gt;Einstellungen!$M$3,(IF(S24&lt;Einstellungen!$K$3,0,S24-IF(S23&gt;Einstellungen!$K$3,S23,Einstellungen!$K$3)))+(IF(S24&gt;Einstellungen!$M$3,Einstellungen!$M$3,S24)-S23),IF(OR(S23&gt;Einstellungen!$M$3,S24&lt;Einstellungen!$K$3),0,IF(S24&gt;Einstellungen!$M$3,Einstellungen!$M$3,S24)-IF(S23&lt;Einstellungen!$K$3,Einstellungen!$K$3,S23))),Einstellungen!$K$2),""))</f>
        <v/>
      </c>
      <c r="T65" s="14" t="str">
        <f>IF(AND(T77="",Einstellungen!$K$12=0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IF(AND(T77&gt;0,Einstellungen!$K$12=1,T23&lt;&gt;""),MIN(IF(Einstellungen!$K$3&gt;Einstellungen!$M$3,(IF(T24&lt;Einstellungen!$K$3,0,T24-IF(T23&gt;Einstellungen!$K$3,T23,Einstellungen!$K$3)))+(IF(T24&gt;Einstellungen!$M$3,Einstellungen!$M$3,T24)-T23),IF(OR(T23&gt;Einstellungen!$M$3,T24&lt;Einstellungen!$K$3),0,IF(T24&gt;Einstellungen!$M$3,Einstellungen!$M$3,T24)-IF(T23&lt;Einstellungen!$K$3,Einstellungen!$K$3,T23))),Einstellungen!$K$2),""))</f>
        <v/>
      </c>
      <c r="U65" s="14" t="str">
        <f>IF(AND(U77="",Einstellungen!$K$12=0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IF(AND(U77&gt;0,Einstellungen!$K$12=1,U23&lt;&gt;""),MIN(IF(Einstellungen!$K$3&gt;Einstellungen!$M$3,(IF(U24&lt;Einstellungen!$K$3,0,U24-IF(U23&gt;Einstellungen!$K$3,U23,Einstellungen!$K$3)))+(IF(U24&gt;Einstellungen!$M$3,Einstellungen!$M$3,U24)-U23),IF(OR(U23&gt;Einstellungen!$M$3,U24&lt;Einstellungen!$K$3),0,IF(U24&gt;Einstellungen!$M$3,Einstellungen!$M$3,U24)-IF(U23&lt;Einstellungen!$K$3,Einstellungen!$K$3,U23))),Einstellungen!$K$2),""))</f>
        <v/>
      </c>
      <c r="V65" s="14" t="str">
        <f>IF(AND(V77="",Einstellungen!$K$12=0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IF(AND(V77&gt;0,Einstellungen!$K$12=1,V23&lt;&gt;""),MIN(IF(Einstellungen!$K$3&gt;Einstellungen!$M$3,(IF(V24&lt;Einstellungen!$K$3,0,V24-IF(V23&gt;Einstellungen!$K$3,V23,Einstellungen!$K$3)))+(IF(V24&gt;Einstellungen!$M$3,Einstellungen!$M$3,V24)-V23),IF(OR(V23&gt;Einstellungen!$M$3,V24&lt;Einstellungen!$K$3),0,IF(V24&gt;Einstellungen!$M$3,Einstellungen!$M$3,V24)-IF(V23&lt;Einstellungen!$K$3,Einstellungen!$K$3,V23))),Einstellungen!$K$2),""))</f>
        <v/>
      </c>
      <c r="W65" s="14" t="str">
        <f>IF(AND(W77="",Einstellungen!$K$12=0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IF(AND(W77&gt;0,Einstellungen!$K$12=1,W23&lt;&gt;""),MIN(IF(Einstellungen!$K$3&gt;Einstellungen!$M$3,(IF(W24&lt;Einstellungen!$K$3,0,W24-IF(W23&gt;Einstellungen!$K$3,W23,Einstellungen!$K$3)))+(IF(W24&gt;Einstellungen!$M$3,Einstellungen!$M$3,W24)-W23),IF(OR(W23&gt;Einstellungen!$M$3,W24&lt;Einstellungen!$K$3),0,IF(W24&gt;Einstellungen!$M$3,Einstellungen!$M$3,W24)-IF(W23&lt;Einstellungen!$K$3,Einstellungen!$K$3,W23))),Einstellungen!$K$2),""))</f>
        <v/>
      </c>
      <c r="X65" s="14" t="str">
        <f>IF(AND(X77="",Einstellungen!$K$12=0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IF(AND(X77&gt;0,Einstellungen!$K$12=1,X23&lt;&gt;""),MIN(IF(Einstellungen!$K$3&gt;Einstellungen!$M$3,(IF(X24&lt;Einstellungen!$K$3,0,X24-IF(X23&gt;Einstellungen!$K$3,X23,Einstellungen!$K$3)))+(IF(X24&gt;Einstellungen!$M$3,Einstellungen!$M$3,X24)-X23),IF(OR(X23&gt;Einstellungen!$M$3,X24&lt;Einstellungen!$K$3),0,IF(X24&gt;Einstellungen!$M$3,Einstellungen!$M$3,X24)-IF(X23&lt;Einstellungen!$K$3,Einstellungen!$K$3,X23))),Einstellungen!$K$2),""))</f>
        <v/>
      </c>
      <c r="Y65" s="14" t="str">
        <f>IF(AND(Y77="",Einstellungen!$K$12=0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IF(AND(Y77&gt;0,Einstellungen!$K$12=1,Y23&lt;&gt;""),MIN(IF(Einstellungen!$K$3&gt;Einstellungen!$M$3,(IF(Y24&lt;Einstellungen!$K$3,0,Y24-IF(Y23&gt;Einstellungen!$K$3,Y23,Einstellungen!$K$3)))+(IF(Y24&gt;Einstellungen!$M$3,Einstellungen!$M$3,Y24)-Y23),IF(OR(Y23&gt;Einstellungen!$M$3,Y24&lt;Einstellungen!$K$3),0,IF(Y24&gt;Einstellungen!$M$3,Einstellungen!$M$3,Y24)-IF(Y23&lt;Einstellungen!$K$3,Einstellungen!$K$3,Y23))),Einstellungen!$K$2),""))</f>
        <v/>
      </c>
      <c r="Z65" s="14" t="str">
        <f>IF(AND(Z77="",Einstellungen!$K$12=0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IF(AND(Z77&gt;0,Einstellungen!$K$12=1,Z23&lt;&gt;""),MIN(IF(Einstellungen!$K$3&gt;Einstellungen!$M$3,(IF(Z24&lt;Einstellungen!$K$3,0,Z24-IF(Z23&gt;Einstellungen!$K$3,Z23,Einstellungen!$K$3)))+(IF(Z24&gt;Einstellungen!$M$3,Einstellungen!$M$3,Z24)-Z23),IF(OR(Z23&gt;Einstellungen!$M$3,Z24&lt;Einstellungen!$K$3),0,IF(Z24&gt;Einstellungen!$M$3,Einstellungen!$M$3,Z24)-IF(Z23&lt;Einstellungen!$K$3,Einstellungen!$K$3,Z23))),Einstellungen!$K$2),""))</f>
        <v/>
      </c>
      <c r="AA65" s="14" t="str">
        <f>IF(AND(AA77="",Einstellungen!$K$12=0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IF(AND(AA77&gt;0,Einstellungen!$K$12=1,AA23&lt;&gt;""),MIN(IF(Einstellungen!$K$3&gt;Einstellungen!$M$3,(IF(AA24&lt;Einstellungen!$K$3,0,AA24-IF(AA23&gt;Einstellungen!$K$3,AA23,Einstellungen!$K$3)))+(IF(AA24&gt;Einstellungen!$M$3,Einstellungen!$M$3,AA24)-AA23),IF(OR(AA23&gt;Einstellungen!$M$3,AA24&lt;Einstellungen!$K$3),0,IF(AA24&gt;Einstellungen!$M$3,Einstellungen!$M$3,AA24)-IF(AA23&lt;Einstellungen!$K$3,Einstellungen!$K$3,AA23))),Einstellungen!$K$2),""))</f>
        <v/>
      </c>
      <c r="AB65" s="14" t="str">
        <f>IF(AND(AB77="",Einstellungen!$K$12=0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IF(AND(AB77&gt;0,Einstellungen!$K$12=1,AB23&lt;&gt;""),MIN(IF(Einstellungen!$K$3&gt;Einstellungen!$M$3,(IF(AB24&lt;Einstellungen!$K$3,0,AB24-IF(AB23&gt;Einstellungen!$K$3,AB23,Einstellungen!$K$3)))+(IF(AB24&gt;Einstellungen!$M$3,Einstellungen!$M$3,AB24)-AB23),IF(OR(AB23&gt;Einstellungen!$M$3,AB24&lt;Einstellungen!$K$3),0,IF(AB24&gt;Einstellungen!$M$3,Einstellungen!$M$3,AB24)-IF(AB23&lt;Einstellungen!$K$3,Einstellungen!$K$3,AB23))),Einstellungen!$K$2),""))</f>
        <v/>
      </c>
      <c r="AC65" s="14" t="str">
        <f>IF(AND(AC77="",Einstellungen!$K$12=0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IF(AND(AC77&gt;0,Einstellungen!$K$12=1,AC23&lt;&gt;""),MIN(IF(Einstellungen!$K$3&gt;Einstellungen!$M$3,(IF(AC24&lt;Einstellungen!$K$3,0,AC24-IF(AC23&gt;Einstellungen!$K$3,AC23,Einstellungen!$K$3)))+(IF(AC24&gt;Einstellungen!$M$3,Einstellungen!$M$3,AC24)-AC23),IF(OR(AC23&gt;Einstellungen!$M$3,AC24&lt;Einstellungen!$K$3),0,IF(AC24&gt;Einstellungen!$M$3,Einstellungen!$M$3,AC24)-IF(AC23&lt;Einstellungen!$K$3,Einstellungen!$K$3,AC23))),Einstellungen!$K$2),""))</f>
        <v/>
      </c>
      <c r="AD65" s="14" t="str">
        <f>IF(AND(AD77="",Einstellungen!$K$12=0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IF(AND(AD77&gt;0,Einstellungen!$K$12=1,AD23&lt;&gt;""),MIN(IF(Einstellungen!$K$3&gt;Einstellungen!$M$3,(IF(AD24&lt;Einstellungen!$K$3,0,AD24-IF(AD23&gt;Einstellungen!$K$3,AD23,Einstellungen!$K$3)))+(IF(AD24&gt;Einstellungen!$M$3,Einstellungen!$M$3,AD24)-AD23),IF(OR(AD23&gt;Einstellungen!$M$3,AD24&lt;Einstellungen!$K$3),0,IF(AD24&gt;Einstellungen!$M$3,Einstellungen!$M$3,AD24)-IF(AD23&lt;Einstellungen!$K$3,Einstellungen!$K$3,AD23))),Einstellungen!$K$2),""))</f>
        <v/>
      </c>
      <c r="AE65" s="14" t="str">
        <f>IF(AND(AE77="",Einstellungen!$K$12=0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IF(AND(AE77&gt;0,Einstellungen!$K$12=1,AE23&lt;&gt;""),MIN(IF(Einstellungen!$K$3&gt;Einstellungen!$M$3,(IF(AE24&lt;Einstellungen!$K$3,0,AE24-IF(AE23&gt;Einstellungen!$K$3,AE23,Einstellungen!$K$3)))+(IF(AE24&gt;Einstellungen!$M$3,Einstellungen!$M$3,AE24)-AE23),IF(OR(AE23&gt;Einstellungen!$M$3,AE24&lt;Einstellungen!$K$3),0,IF(AE24&gt;Einstellungen!$M$3,Einstellungen!$M$3,AE24)-IF(AE23&lt;Einstellungen!$K$3,Einstellungen!$K$3,AE23))),Einstellungen!$K$2),""))</f>
        <v/>
      </c>
      <c r="AF65" s="14" t="str">
        <f>IF(AND(AF77="",Einstellungen!$K$12=0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IF(AND(AF77&gt;0,Einstellungen!$K$12=1,AF23&lt;&gt;""),MIN(IF(Einstellungen!$K$3&gt;Einstellungen!$M$3,(IF(AF24&lt;Einstellungen!$K$3,0,AF24-IF(AF23&gt;Einstellungen!$K$3,AF23,Einstellungen!$K$3)))+(IF(AF24&gt;Einstellungen!$M$3,Einstellungen!$M$3,AF24)-AF23),IF(OR(AF23&gt;Einstellungen!$M$3,AF24&lt;Einstellungen!$K$3),0,IF(AF24&gt;Einstellungen!$M$3,Einstellungen!$M$3,AF24)-IF(AF23&lt;Einstellungen!$K$3,Einstellungen!$K$3,AF23))),Einstellungen!$K$2),""))</f>
        <v/>
      </c>
      <c r="AG65" s="14" t="str">
        <f>IF(AND(AG77="",Einstellungen!$K$12=0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IF(AND(AG77&gt;0,Einstellungen!$K$12=1,AG23&lt;&gt;""),MIN(IF(Einstellungen!$K$3&gt;Einstellungen!$M$3,(IF(AG24&lt;Einstellungen!$K$3,0,AG24-IF(AG23&gt;Einstellungen!$K$3,AG23,Einstellungen!$K$3)))+(IF(AG24&gt;Einstellungen!$M$3,Einstellungen!$M$3,AG24)-AG23),IF(OR(AG23&gt;Einstellungen!$M$3,AG24&lt;Einstellungen!$K$3),0,IF(AG24&gt;Einstellungen!$M$3,Einstellungen!$M$3,AG24)-IF(AG23&lt;Einstellungen!$K$3,Einstellungen!$K$3,AG23))),Einstellungen!$K$2),""))</f>
        <v/>
      </c>
    </row>
    <row r="66" spans="1:33" s="15" customFormat="1" x14ac:dyDescent="0.25">
      <c r="A66" s="28"/>
      <c r="B66" s="29" t="str">
        <f>IF(Einstellungen!$B$5&gt;4,"5","")</f>
        <v>5</v>
      </c>
      <c r="C66" s="14" t="str">
        <f>IF(AND(C78="",Einstellungen!$K$12=0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IF(AND(C78&gt;0,Einstellungen!$K$12=1,C24&lt;&gt;""),MIN(IF(Einstellungen!$K$3&gt;Einstellungen!$M$3,(IF(C25&lt;Einstellungen!$K$3,0,C25-IF(C24&gt;Einstellungen!$K$3,C24,Einstellungen!$K$3)))+(IF(C25&gt;Einstellungen!$M$3,Einstellungen!$M$3,C25)-C24),IF(OR(C24&gt;Einstellungen!$M$3,C25&lt;Einstellungen!$K$3),0,IF(C25&gt;Einstellungen!$M$3,Einstellungen!$M$3,C25)-IF(C24&lt;Einstellungen!$K$3,Einstellungen!$K$3,C24))),Einstellungen!$K$2),""))</f>
        <v/>
      </c>
      <c r="D66" s="14" t="str">
        <f>IF(AND(D78="",Einstellungen!$K$12=0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IF(AND(D78&gt;0,Einstellungen!$K$12=1,D24&lt;&gt;""),MIN(IF(Einstellungen!$K$3&gt;Einstellungen!$M$3,(IF(D25&lt;Einstellungen!$K$3,0,D25-IF(D24&gt;Einstellungen!$K$3,D24,Einstellungen!$K$3)))+(IF(D25&gt;Einstellungen!$M$3,Einstellungen!$M$3,D25)-D24),IF(OR(D24&gt;Einstellungen!$M$3,D25&lt;Einstellungen!$K$3),0,IF(D25&gt;Einstellungen!$M$3,Einstellungen!$M$3,D25)-IF(D24&lt;Einstellungen!$K$3,Einstellungen!$K$3,D24))),Einstellungen!$K$2),""))</f>
        <v/>
      </c>
      <c r="E66" s="14" t="str">
        <f>IF(AND(E78="",Einstellungen!$K$12=0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IF(AND(E78&gt;0,Einstellungen!$K$12=1,E24&lt;&gt;""),MIN(IF(Einstellungen!$K$3&gt;Einstellungen!$M$3,(IF(E25&lt;Einstellungen!$K$3,0,E25-IF(E24&gt;Einstellungen!$K$3,E24,Einstellungen!$K$3)))+(IF(E25&gt;Einstellungen!$M$3,Einstellungen!$M$3,E25)-E24),IF(OR(E24&gt;Einstellungen!$M$3,E25&lt;Einstellungen!$K$3),0,IF(E25&gt;Einstellungen!$M$3,Einstellungen!$M$3,E25)-IF(E24&lt;Einstellungen!$K$3,Einstellungen!$K$3,E24))),Einstellungen!$K$2),""))</f>
        <v/>
      </c>
      <c r="F66" s="14" t="str">
        <f>IF(AND(F78="",Einstellungen!$K$12=0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IF(AND(F78&gt;0,Einstellungen!$K$12=1,F24&lt;&gt;""),MIN(IF(Einstellungen!$K$3&gt;Einstellungen!$M$3,(IF(F25&lt;Einstellungen!$K$3,0,F25-IF(F24&gt;Einstellungen!$K$3,F24,Einstellungen!$K$3)))+(IF(F25&gt;Einstellungen!$M$3,Einstellungen!$M$3,F25)-F24),IF(OR(F24&gt;Einstellungen!$M$3,F25&lt;Einstellungen!$K$3),0,IF(F25&gt;Einstellungen!$M$3,Einstellungen!$M$3,F25)-IF(F24&lt;Einstellungen!$K$3,Einstellungen!$K$3,F24))),Einstellungen!$K$2),""))</f>
        <v/>
      </c>
      <c r="G66" s="14" t="str">
        <f>IF(AND(G78="",Einstellungen!$K$12=0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IF(AND(G78&gt;0,Einstellungen!$K$12=1,G24&lt;&gt;""),MIN(IF(Einstellungen!$K$3&gt;Einstellungen!$M$3,(IF(G25&lt;Einstellungen!$K$3,0,G25-IF(G24&gt;Einstellungen!$K$3,G24,Einstellungen!$K$3)))+(IF(G25&gt;Einstellungen!$M$3,Einstellungen!$M$3,G25)-G24),IF(OR(G24&gt;Einstellungen!$M$3,G25&lt;Einstellungen!$K$3),0,IF(G25&gt;Einstellungen!$M$3,Einstellungen!$M$3,G25)-IF(G24&lt;Einstellungen!$K$3,Einstellungen!$K$3,G24))),Einstellungen!$K$2),""))</f>
        <v/>
      </c>
      <c r="H66" s="14" t="str">
        <f>IF(AND(H78="",Einstellungen!$K$12=0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IF(AND(H78&gt;0,Einstellungen!$K$12=1,H24&lt;&gt;""),MIN(IF(Einstellungen!$K$3&gt;Einstellungen!$M$3,(IF(H25&lt;Einstellungen!$K$3,0,H25-IF(H24&gt;Einstellungen!$K$3,H24,Einstellungen!$K$3)))+(IF(H25&gt;Einstellungen!$M$3,Einstellungen!$M$3,H25)-H24),IF(OR(H24&gt;Einstellungen!$M$3,H25&lt;Einstellungen!$K$3),0,IF(H25&gt;Einstellungen!$M$3,Einstellungen!$M$3,H25)-IF(H24&lt;Einstellungen!$K$3,Einstellungen!$K$3,H24))),Einstellungen!$K$2),""))</f>
        <v/>
      </c>
      <c r="I66" s="14" t="str">
        <f>IF(AND(I78="",Einstellungen!$K$12=0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IF(AND(I78&gt;0,Einstellungen!$K$12=1,I24&lt;&gt;""),MIN(IF(Einstellungen!$K$3&gt;Einstellungen!$M$3,(IF(I25&lt;Einstellungen!$K$3,0,I25-IF(I24&gt;Einstellungen!$K$3,I24,Einstellungen!$K$3)))+(IF(I25&gt;Einstellungen!$M$3,Einstellungen!$M$3,I25)-I24),IF(OR(I24&gt;Einstellungen!$M$3,I25&lt;Einstellungen!$K$3),0,IF(I25&gt;Einstellungen!$M$3,Einstellungen!$M$3,I25)-IF(I24&lt;Einstellungen!$K$3,Einstellungen!$K$3,I24))),Einstellungen!$K$2),""))</f>
        <v/>
      </c>
      <c r="J66" s="14" t="str">
        <f>IF(AND(J78="",Einstellungen!$K$12=0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IF(AND(J78&gt;0,Einstellungen!$K$12=1,J24&lt;&gt;""),MIN(IF(Einstellungen!$K$3&gt;Einstellungen!$M$3,(IF(J25&lt;Einstellungen!$K$3,0,J25-IF(J24&gt;Einstellungen!$K$3,J24,Einstellungen!$K$3)))+(IF(J25&gt;Einstellungen!$M$3,Einstellungen!$M$3,J25)-J24),IF(OR(J24&gt;Einstellungen!$M$3,J25&lt;Einstellungen!$K$3),0,IF(J25&gt;Einstellungen!$M$3,Einstellungen!$M$3,J25)-IF(J24&lt;Einstellungen!$K$3,Einstellungen!$K$3,J24))),Einstellungen!$K$2),""))</f>
        <v/>
      </c>
      <c r="K66" s="14" t="str">
        <f>IF(AND(K78="",Einstellungen!$K$12=0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IF(AND(K78&gt;0,Einstellungen!$K$12=1,K24&lt;&gt;""),MIN(IF(Einstellungen!$K$3&gt;Einstellungen!$M$3,(IF(K25&lt;Einstellungen!$K$3,0,K25-IF(K24&gt;Einstellungen!$K$3,K24,Einstellungen!$K$3)))+(IF(K25&gt;Einstellungen!$M$3,Einstellungen!$M$3,K25)-K24),IF(OR(K24&gt;Einstellungen!$M$3,K25&lt;Einstellungen!$K$3),0,IF(K25&gt;Einstellungen!$M$3,Einstellungen!$M$3,K25)-IF(K24&lt;Einstellungen!$K$3,Einstellungen!$K$3,K24))),Einstellungen!$K$2),""))</f>
        <v/>
      </c>
      <c r="L66" s="14" t="str">
        <f>IF(AND(L78="",Einstellungen!$K$12=0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IF(AND(L78&gt;0,Einstellungen!$K$12=1,L24&lt;&gt;""),MIN(IF(Einstellungen!$K$3&gt;Einstellungen!$M$3,(IF(L25&lt;Einstellungen!$K$3,0,L25-IF(L24&gt;Einstellungen!$K$3,L24,Einstellungen!$K$3)))+(IF(L25&gt;Einstellungen!$M$3,Einstellungen!$M$3,L25)-L24),IF(OR(L24&gt;Einstellungen!$M$3,L25&lt;Einstellungen!$K$3),0,IF(L25&gt;Einstellungen!$M$3,Einstellungen!$M$3,L25)-IF(L24&lt;Einstellungen!$K$3,Einstellungen!$K$3,L24))),Einstellungen!$K$2),""))</f>
        <v/>
      </c>
      <c r="M66" s="14" t="str">
        <f>IF(AND(M78="",Einstellungen!$K$12=0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IF(AND(M78&gt;0,Einstellungen!$K$12=1,M24&lt;&gt;""),MIN(IF(Einstellungen!$K$3&gt;Einstellungen!$M$3,(IF(M25&lt;Einstellungen!$K$3,0,M25-IF(M24&gt;Einstellungen!$K$3,M24,Einstellungen!$K$3)))+(IF(M25&gt;Einstellungen!$M$3,Einstellungen!$M$3,M25)-M24),IF(OR(M24&gt;Einstellungen!$M$3,M25&lt;Einstellungen!$K$3),0,IF(M25&gt;Einstellungen!$M$3,Einstellungen!$M$3,M25)-IF(M24&lt;Einstellungen!$K$3,Einstellungen!$K$3,M24))),Einstellungen!$K$2),""))</f>
        <v/>
      </c>
      <c r="N66" s="14" t="str">
        <f>IF(AND(N78="",Einstellungen!$K$12=0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IF(AND(N78&gt;0,Einstellungen!$K$12=1,N24&lt;&gt;""),MIN(IF(Einstellungen!$K$3&gt;Einstellungen!$M$3,(IF(N25&lt;Einstellungen!$K$3,0,N25-IF(N24&gt;Einstellungen!$K$3,N24,Einstellungen!$K$3)))+(IF(N25&gt;Einstellungen!$M$3,Einstellungen!$M$3,N25)-N24),IF(OR(N24&gt;Einstellungen!$M$3,N25&lt;Einstellungen!$K$3),0,IF(N25&gt;Einstellungen!$M$3,Einstellungen!$M$3,N25)-IF(N24&lt;Einstellungen!$K$3,Einstellungen!$K$3,N24))),Einstellungen!$K$2),""))</f>
        <v/>
      </c>
      <c r="O66" s="14" t="str">
        <f>IF(AND(O78="",Einstellungen!$K$12=0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IF(AND(O78&gt;0,Einstellungen!$K$12=1,O24&lt;&gt;""),MIN(IF(Einstellungen!$K$3&gt;Einstellungen!$M$3,(IF(O25&lt;Einstellungen!$K$3,0,O25-IF(O24&gt;Einstellungen!$K$3,O24,Einstellungen!$K$3)))+(IF(O25&gt;Einstellungen!$M$3,Einstellungen!$M$3,O25)-O24),IF(OR(O24&gt;Einstellungen!$M$3,O25&lt;Einstellungen!$K$3),0,IF(O25&gt;Einstellungen!$M$3,Einstellungen!$M$3,O25)-IF(O24&lt;Einstellungen!$K$3,Einstellungen!$K$3,O24))),Einstellungen!$K$2),""))</f>
        <v/>
      </c>
      <c r="P66" s="14" t="str">
        <f>IF(AND(P78="",Einstellungen!$K$12=0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IF(AND(P78&gt;0,Einstellungen!$K$12=1,P24&lt;&gt;""),MIN(IF(Einstellungen!$K$3&gt;Einstellungen!$M$3,(IF(P25&lt;Einstellungen!$K$3,0,P25-IF(P24&gt;Einstellungen!$K$3,P24,Einstellungen!$K$3)))+(IF(P25&gt;Einstellungen!$M$3,Einstellungen!$M$3,P25)-P24),IF(OR(P24&gt;Einstellungen!$M$3,P25&lt;Einstellungen!$K$3),0,IF(P25&gt;Einstellungen!$M$3,Einstellungen!$M$3,P25)-IF(P24&lt;Einstellungen!$K$3,Einstellungen!$K$3,P24))),Einstellungen!$K$2),""))</f>
        <v/>
      </c>
      <c r="Q66" s="14" t="str">
        <f>IF(AND(Q78="",Einstellungen!$K$12=0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IF(AND(Q78&gt;0,Einstellungen!$K$12=1,Q24&lt;&gt;""),MIN(IF(Einstellungen!$K$3&gt;Einstellungen!$M$3,(IF(Q25&lt;Einstellungen!$K$3,0,Q25-IF(Q24&gt;Einstellungen!$K$3,Q24,Einstellungen!$K$3)))+(IF(Q25&gt;Einstellungen!$M$3,Einstellungen!$M$3,Q25)-Q24),IF(OR(Q24&gt;Einstellungen!$M$3,Q25&lt;Einstellungen!$K$3),0,IF(Q25&gt;Einstellungen!$M$3,Einstellungen!$M$3,Q25)-IF(Q24&lt;Einstellungen!$K$3,Einstellungen!$K$3,Q24))),Einstellungen!$K$2),""))</f>
        <v/>
      </c>
      <c r="R66" s="14" t="str">
        <f>IF(AND(R78="",Einstellungen!$K$12=0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IF(AND(R78&gt;0,Einstellungen!$K$12=1,R24&lt;&gt;""),MIN(IF(Einstellungen!$K$3&gt;Einstellungen!$M$3,(IF(R25&lt;Einstellungen!$K$3,0,R25-IF(R24&gt;Einstellungen!$K$3,R24,Einstellungen!$K$3)))+(IF(R25&gt;Einstellungen!$M$3,Einstellungen!$M$3,R25)-R24),IF(OR(R24&gt;Einstellungen!$M$3,R25&lt;Einstellungen!$K$3),0,IF(R25&gt;Einstellungen!$M$3,Einstellungen!$M$3,R25)-IF(R24&lt;Einstellungen!$K$3,Einstellungen!$K$3,R24))),Einstellungen!$K$2),""))</f>
        <v/>
      </c>
      <c r="S66" s="14" t="str">
        <f>IF(AND(S78="",Einstellungen!$K$12=0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IF(AND(S78&gt;0,Einstellungen!$K$12=1,S24&lt;&gt;""),MIN(IF(Einstellungen!$K$3&gt;Einstellungen!$M$3,(IF(S25&lt;Einstellungen!$K$3,0,S25-IF(S24&gt;Einstellungen!$K$3,S24,Einstellungen!$K$3)))+(IF(S25&gt;Einstellungen!$M$3,Einstellungen!$M$3,S25)-S24),IF(OR(S24&gt;Einstellungen!$M$3,S25&lt;Einstellungen!$K$3),0,IF(S25&gt;Einstellungen!$M$3,Einstellungen!$M$3,S25)-IF(S24&lt;Einstellungen!$K$3,Einstellungen!$K$3,S24))),Einstellungen!$K$2),""))</f>
        <v/>
      </c>
      <c r="T66" s="14" t="str">
        <f>IF(AND(T78="",Einstellungen!$K$12=0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IF(AND(T78&gt;0,Einstellungen!$K$12=1,T24&lt;&gt;""),MIN(IF(Einstellungen!$K$3&gt;Einstellungen!$M$3,(IF(T25&lt;Einstellungen!$K$3,0,T25-IF(T24&gt;Einstellungen!$K$3,T24,Einstellungen!$K$3)))+(IF(T25&gt;Einstellungen!$M$3,Einstellungen!$M$3,T25)-T24),IF(OR(T24&gt;Einstellungen!$M$3,T25&lt;Einstellungen!$K$3),0,IF(T25&gt;Einstellungen!$M$3,Einstellungen!$M$3,T25)-IF(T24&lt;Einstellungen!$K$3,Einstellungen!$K$3,T24))),Einstellungen!$K$2),""))</f>
        <v/>
      </c>
      <c r="U66" s="14" t="str">
        <f>IF(AND(U78="",Einstellungen!$K$12=0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IF(AND(U78&gt;0,Einstellungen!$K$12=1,U24&lt;&gt;""),MIN(IF(Einstellungen!$K$3&gt;Einstellungen!$M$3,(IF(U25&lt;Einstellungen!$K$3,0,U25-IF(U24&gt;Einstellungen!$K$3,U24,Einstellungen!$K$3)))+(IF(U25&gt;Einstellungen!$M$3,Einstellungen!$M$3,U25)-U24),IF(OR(U24&gt;Einstellungen!$M$3,U25&lt;Einstellungen!$K$3),0,IF(U25&gt;Einstellungen!$M$3,Einstellungen!$M$3,U25)-IF(U24&lt;Einstellungen!$K$3,Einstellungen!$K$3,U24))),Einstellungen!$K$2),""))</f>
        <v/>
      </c>
      <c r="V66" s="14" t="str">
        <f>IF(AND(V78="",Einstellungen!$K$12=0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IF(AND(V78&gt;0,Einstellungen!$K$12=1,V24&lt;&gt;""),MIN(IF(Einstellungen!$K$3&gt;Einstellungen!$M$3,(IF(V25&lt;Einstellungen!$K$3,0,V25-IF(V24&gt;Einstellungen!$K$3,V24,Einstellungen!$K$3)))+(IF(V25&gt;Einstellungen!$M$3,Einstellungen!$M$3,V25)-V24),IF(OR(V24&gt;Einstellungen!$M$3,V25&lt;Einstellungen!$K$3),0,IF(V25&gt;Einstellungen!$M$3,Einstellungen!$M$3,V25)-IF(V24&lt;Einstellungen!$K$3,Einstellungen!$K$3,V24))),Einstellungen!$K$2),""))</f>
        <v/>
      </c>
      <c r="W66" s="14" t="str">
        <f>IF(AND(W78="",Einstellungen!$K$12=0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IF(AND(W78&gt;0,Einstellungen!$K$12=1,W24&lt;&gt;""),MIN(IF(Einstellungen!$K$3&gt;Einstellungen!$M$3,(IF(W25&lt;Einstellungen!$K$3,0,W25-IF(W24&gt;Einstellungen!$K$3,W24,Einstellungen!$K$3)))+(IF(W25&gt;Einstellungen!$M$3,Einstellungen!$M$3,W25)-W24),IF(OR(W24&gt;Einstellungen!$M$3,W25&lt;Einstellungen!$K$3),0,IF(W25&gt;Einstellungen!$M$3,Einstellungen!$M$3,W25)-IF(W24&lt;Einstellungen!$K$3,Einstellungen!$K$3,W24))),Einstellungen!$K$2),""))</f>
        <v/>
      </c>
      <c r="X66" s="14" t="str">
        <f>IF(AND(X78="",Einstellungen!$K$12=0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IF(AND(X78&gt;0,Einstellungen!$K$12=1,X24&lt;&gt;""),MIN(IF(Einstellungen!$K$3&gt;Einstellungen!$M$3,(IF(X25&lt;Einstellungen!$K$3,0,X25-IF(X24&gt;Einstellungen!$K$3,X24,Einstellungen!$K$3)))+(IF(X25&gt;Einstellungen!$M$3,Einstellungen!$M$3,X25)-X24),IF(OR(X24&gt;Einstellungen!$M$3,X25&lt;Einstellungen!$K$3),0,IF(X25&gt;Einstellungen!$M$3,Einstellungen!$M$3,X25)-IF(X24&lt;Einstellungen!$K$3,Einstellungen!$K$3,X24))),Einstellungen!$K$2),""))</f>
        <v/>
      </c>
      <c r="Y66" s="14" t="str">
        <f>IF(AND(Y78="",Einstellungen!$K$12=0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IF(AND(Y78&gt;0,Einstellungen!$K$12=1,Y24&lt;&gt;""),MIN(IF(Einstellungen!$K$3&gt;Einstellungen!$M$3,(IF(Y25&lt;Einstellungen!$K$3,0,Y25-IF(Y24&gt;Einstellungen!$K$3,Y24,Einstellungen!$K$3)))+(IF(Y25&gt;Einstellungen!$M$3,Einstellungen!$M$3,Y25)-Y24),IF(OR(Y24&gt;Einstellungen!$M$3,Y25&lt;Einstellungen!$K$3),0,IF(Y25&gt;Einstellungen!$M$3,Einstellungen!$M$3,Y25)-IF(Y24&lt;Einstellungen!$K$3,Einstellungen!$K$3,Y24))),Einstellungen!$K$2),""))</f>
        <v/>
      </c>
      <c r="Z66" s="14" t="str">
        <f>IF(AND(Z78="",Einstellungen!$K$12=0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IF(AND(Z78&gt;0,Einstellungen!$K$12=1,Z24&lt;&gt;""),MIN(IF(Einstellungen!$K$3&gt;Einstellungen!$M$3,(IF(Z25&lt;Einstellungen!$K$3,0,Z25-IF(Z24&gt;Einstellungen!$K$3,Z24,Einstellungen!$K$3)))+(IF(Z25&gt;Einstellungen!$M$3,Einstellungen!$M$3,Z25)-Z24),IF(OR(Z24&gt;Einstellungen!$M$3,Z25&lt;Einstellungen!$K$3),0,IF(Z25&gt;Einstellungen!$M$3,Einstellungen!$M$3,Z25)-IF(Z24&lt;Einstellungen!$K$3,Einstellungen!$K$3,Z24))),Einstellungen!$K$2),""))</f>
        <v/>
      </c>
      <c r="AA66" s="14" t="str">
        <f>IF(AND(AA78="",Einstellungen!$K$12=0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IF(AND(AA78&gt;0,Einstellungen!$K$12=1,AA24&lt;&gt;""),MIN(IF(Einstellungen!$K$3&gt;Einstellungen!$M$3,(IF(AA25&lt;Einstellungen!$K$3,0,AA25-IF(AA24&gt;Einstellungen!$K$3,AA24,Einstellungen!$K$3)))+(IF(AA25&gt;Einstellungen!$M$3,Einstellungen!$M$3,AA25)-AA24),IF(OR(AA24&gt;Einstellungen!$M$3,AA25&lt;Einstellungen!$K$3),0,IF(AA25&gt;Einstellungen!$M$3,Einstellungen!$M$3,AA25)-IF(AA24&lt;Einstellungen!$K$3,Einstellungen!$K$3,AA24))),Einstellungen!$K$2),""))</f>
        <v/>
      </c>
      <c r="AB66" s="14" t="str">
        <f>IF(AND(AB78="",Einstellungen!$K$12=0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IF(AND(AB78&gt;0,Einstellungen!$K$12=1,AB24&lt;&gt;""),MIN(IF(Einstellungen!$K$3&gt;Einstellungen!$M$3,(IF(AB25&lt;Einstellungen!$K$3,0,AB25-IF(AB24&gt;Einstellungen!$K$3,AB24,Einstellungen!$K$3)))+(IF(AB25&gt;Einstellungen!$M$3,Einstellungen!$M$3,AB25)-AB24),IF(OR(AB24&gt;Einstellungen!$M$3,AB25&lt;Einstellungen!$K$3),0,IF(AB25&gt;Einstellungen!$M$3,Einstellungen!$M$3,AB25)-IF(AB24&lt;Einstellungen!$K$3,Einstellungen!$K$3,AB24))),Einstellungen!$K$2),""))</f>
        <v/>
      </c>
      <c r="AC66" s="14" t="str">
        <f>IF(AND(AC78="",Einstellungen!$K$12=0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IF(AND(AC78&gt;0,Einstellungen!$K$12=1,AC24&lt;&gt;""),MIN(IF(Einstellungen!$K$3&gt;Einstellungen!$M$3,(IF(AC25&lt;Einstellungen!$K$3,0,AC25-IF(AC24&gt;Einstellungen!$K$3,AC24,Einstellungen!$K$3)))+(IF(AC25&gt;Einstellungen!$M$3,Einstellungen!$M$3,AC25)-AC24),IF(OR(AC24&gt;Einstellungen!$M$3,AC25&lt;Einstellungen!$K$3),0,IF(AC25&gt;Einstellungen!$M$3,Einstellungen!$M$3,AC25)-IF(AC24&lt;Einstellungen!$K$3,Einstellungen!$K$3,AC24))),Einstellungen!$K$2),""))</f>
        <v/>
      </c>
      <c r="AD66" s="14" t="str">
        <f>IF(AND(AD78="",Einstellungen!$K$12=0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IF(AND(AD78&gt;0,Einstellungen!$K$12=1,AD24&lt;&gt;""),MIN(IF(Einstellungen!$K$3&gt;Einstellungen!$M$3,(IF(AD25&lt;Einstellungen!$K$3,0,AD25-IF(AD24&gt;Einstellungen!$K$3,AD24,Einstellungen!$K$3)))+(IF(AD25&gt;Einstellungen!$M$3,Einstellungen!$M$3,AD25)-AD24),IF(OR(AD24&gt;Einstellungen!$M$3,AD25&lt;Einstellungen!$K$3),0,IF(AD25&gt;Einstellungen!$M$3,Einstellungen!$M$3,AD25)-IF(AD24&lt;Einstellungen!$K$3,Einstellungen!$K$3,AD24))),Einstellungen!$K$2),""))</f>
        <v/>
      </c>
      <c r="AE66" s="14" t="str">
        <f>IF(AND(AE78="",Einstellungen!$K$12=0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IF(AND(AE78&gt;0,Einstellungen!$K$12=1,AE24&lt;&gt;""),MIN(IF(Einstellungen!$K$3&gt;Einstellungen!$M$3,(IF(AE25&lt;Einstellungen!$K$3,0,AE25-IF(AE24&gt;Einstellungen!$K$3,AE24,Einstellungen!$K$3)))+(IF(AE25&gt;Einstellungen!$M$3,Einstellungen!$M$3,AE25)-AE24),IF(OR(AE24&gt;Einstellungen!$M$3,AE25&lt;Einstellungen!$K$3),0,IF(AE25&gt;Einstellungen!$M$3,Einstellungen!$M$3,AE25)-IF(AE24&lt;Einstellungen!$K$3,Einstellungen!$K$3,AE24))),Einstellungen!$K$2),""))</f>
        <v/>
      </c>
      <c r="AF66" s="14" t="str">
        <f>IF(AND(AF78="",Einstellungen!$K$12=0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IF(AND(AF78&gt;0,Einstellungen!$K$12=1,AF24&lt;&gt;""),MIN(IF(Einstellungen!$K$3&gt;Einstellungen!$M$3,(IF(AF25&lt;Einstellungen!$K$3,0,AF25-IF(AF24&gt;Einstellungen!$K$3,AF24,Einstellungen!$K$3)))+(IF(AF25&gt;Einstellungen!$M$3,Einstellungen!$M$3,AF25)-AF24),IF(OR(AF24&gt;Einstellungen!$M$3,AF25&lt;Einstellungen!$K$3),0,IF(AF25&gt;Einstellungen!$M$3,Einstellungen!$M$3,AF25)-IF(AF24&lt;Einstellungen!$K$3,Einstellungen!$K$3,AF24))),Einstellungen!$K$2),""))</f>
        <v/>
      </c>
      <c r="AG66" s="14" t="str">
        <f>IF(AND(AG78="",Einstellungen!$K$12=0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IF(AND(AG78&gt;0,Einstellungen!$K$12=1,AG24&lt;&gt;""),MIN(IF(Einstellungen!$K$3&gt;Einstellungen!$M$3,(IF(AG25&lt;Einstellungen!$K$3,0,AG25-IF(AG24&gt;Einstellungen!$K$3,AG24,Einstellungen!$K$3)))+(IF(AG25&gt;Einstellungen!$M$3,Einstellungen!$M$3,AG25)-AG24),IF(OR(AG24&gt;Einstellungen!$M$3,AG25&lt;Einstellungen!$K$3),0,IF(AG25&gt;Einstellungen!$M$3,Einstellungen!$M$3,AG25)-IF(AG24&lt;Einstellungen!$K$3,Einstellungen!$K$3,AG24))),Einstellungen!$K$2),""))</f>
        <v/>
      </c>
    </row>
    <row r="67" spans="1:33" s="9" customFormat="1" hidden="1" x14ac:dyDescent="0.25">
      <c r="A67" s="22"/>
      <c r="B67" s="30"/>
    </row>
    <row r="68" spans="1:33" s="17" customFormat="1" ht="15" customHeight="1" x14ac:dyDescent="0.25">
      <c r="A68" s="127" t="s">
        <v>25</v>
      </c>
      <c r="B68" s="31">
        <v>1</v>
      </c>
      <c r="C68" s="17" t="str">
        <f>IF(C20&lt;&gt;"",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*(1-Einstellungen!$K$7),"")</f>
        <v/>
      </c>
      <c r="D68" s="17" t="str">
        <f>IF(D20&lt;&gt;"",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*(1-Einstellungen!$K$7),"")</f>
        <v/>
      </c>
      <c r="E68" s="17" t="str">
        <f>IF(E20&lt;&gt;"",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*(1-Einstellungen!$K$7),"")</f>
        <v/>
      </c>
      <c r="F68" s="17" t="str">
        <f>IF(F20&lt;&gt;"",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*(1-Einstellungen!$K$7),"")</f>
        <v/>
      </c>
      <c r="G68" s="17" t="str">
        <f>IF(G20&lt;&gt;"",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*(1-Einstellungen!$K$7),"")</f>
        <v/>
      </c>
      <c r="H68" s="17" t="str">
        <f>IF(H20&lt;&gt;"",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*(1-Einstellungen!$K$7),"")</f>
        <v/>
      </c>
      <c r="I68" s="17" t="str">
        <f>IF(I20&lt;&gt;"",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*(1-Einstellungen!$K$7),"")</f>
        <v/>
      </c>
      <c r="J68" s="17" t="str">
        <f>IF(J20&lt;&gt;"",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*(1-Einstellungen!$K$7),"")</f>
        <v/>
      </c>
      <c r="K68" s="17" t="str">
        <f>IF(K20&lt;&gt;"",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*(1-Einstellungen!$K$7),"")</f>
        <v/>
      </c>
      <c r="L68" s="17" t="str">
        <f>IF(L20&lt;&gt;"",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*(1-Einstellungen!$K$7),"")</f>
        <v/>
      </c>
      <c r="M68" s="17" t="str">
        <f>IF(M20&lt;&gt;"",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*(1-Einstellungen!$K$7),"")</f>
        <v/>
      </c>
      <c r="N68" s="17" t="str">
        <f>IF(N20&lt;&gt;"",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*(1-Einstellungen!$K$7),"")</f>
        <v/>
      </c>
      <c r="O68" s="17" t="str">
        <f>IF(O20&lt;&gt;"",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*(1-Einstellungen!$K$7),"")</f>
        <v/>
      </c>
      <c r="P68" s="17" t="str">
        <f>IF(P20&lt;&gt;"",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*(1-Einstellungen!$K$7),"")</f>
        <v/>
      </c>
      <c r="Q68" s="17" t="str">
        <f>IF(Q20&lt;&gt;"",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*(1-Einstellungen!$K$7),"")</f>
        <v/>
      </c>
      <c r="R68" s="17" t="str">
        <f>IF(R20&lt;&gt;"",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*(1-Einstellungen!$K$7),"")</f>
        <v/>
      </c>
      <c r="S68" s="17" t="str">
        <f>IF(S20&lt;&gt;"",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*(1-Einstellungen!$K$7),"")</f>
        <v/>
      </c>
      <c r="T68" s="17" t="str">
        <f>IF(T20&lt;&gt;"",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*(1-Einstellungen!$K$7),"")</f>
        <v/>
      </c>
      <c r="U68" s="17" t="str">
        <f>IF(U20&lt;&gt;"",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*(1-Einstellungen!$K$7),"")</f>
        <v/>
      </c>
      <c r="V68" s="17" t="str">
        <f>IF(V20&lt;&gt;"",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*(1-Einstellungen!$K$7),"")</f>
        <v/>
      </c>
      <c r="W68" s="17" t="str">
        <f>IF(W20&lt;&gt;"",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*(1-Einstellungen!$K$7),"")</f>
        <v/>
      </c>
      <c r="X68" s="17" t="str">
        <f>IF(X20&lt;&gt;"",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*(1-Einstellungen!$K$7),"")</f>
        <v/>
      </c>
      <c r="Y68" s="17" t="str">
        <f>IF(Y20&lt;&gt;"",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*(1-Einstellungen!$K$7),"")</f>
        <v/>
      </c>
      <c r="Z68" s="17" t="str">
        <f>IF(Z20&lt;&gt;"",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*(1-Einstellungen!$K$7),"")</f>
        <v/>
      </c>
      <c r="AA68" s="17" t="str">
        <f>IF(AA20&lt;&gt;"",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*(1-Einstellungen!$K$7),"")</f>
        <v/>
      </c>
      <c r="AB68" s="17" t="str">
        <f>IF(AB20&lt;&gt;"",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*(1-Einstellungen!$K$7),"")</f>
        <v/>
      </c>
      <c r="AC68" s="17" t="str">
        <f>IF(AC20&lt;&gt;"",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*(1-Einstellungen!$K$7),"")</f>
        <v/>
      </c>
      <c r="AD68" s="17" t="str">
        <f>IF(AD20&lt;&gt;"",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*(1-Einstellungen!$K$7),"")</f>
        <v/>
      </c>
      <c r="AE68" s="17" t="str">
        <f>IF(AE20&lt;&gt;"",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*(1-Einstellungen!$K$7),"")</f>
        <v/>
      </c>
      <c r="AF68" s="17" t="str">
        <f>IF(AF20&lt;&gt;"",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*(1-Einstellungen!$K$7),"")</f>
        <v/>
      </c>
      <c r="AG68" s="17" t="str">
        <f>IF(AG20&lt;&gt;"",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*(1-Einstellungen!$K$7),"")</f>
        <v/>
      </c>
    </row>
    <row r="69" spans="1:33" s="17" customFormat="1" x14ac:dyDescent="0.25">
      <c r="A69" s="127"/>
      <c r="B69" s="31" t="str">
        <f>IF(Einstellungen!$B$5&gt;1,"2","")</f>
        <v>2</v>
      </c>
      <c r="C69" s="17" t="str">
        <f>IF(C24&lt;&gt;"",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*(1-Einstellungen!$K$7),"")</f>
        <v/>
      </c>
      <c r="D69" s="17" t="str">
        <f>IF(D24&lt;&gt;"",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*(1-Einstellungen!$K$7),"")</f>
        <v/>
      </c>
      <c r="E69" s="17" t="str">
        <f>IF(E24&lt;&gt;"",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*(1-Einstellungen!$K$7),"")</f>
        <v/>
      </c>
      <c r="F69" s="17" t="str">
        <f>IF(F24&lt;&gt;"",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*(1-Einstellungen!$K$7),"")</f>
        <v/>
      </c>
      <c r="G69" s="17" t="str">
        <f>IF(G24&lt;&gt;"",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*(1-Einstellungen!$K$7),"")</f>
        <v/>
      </c>
      <c r="H69" s="17" t="str">
        <f>IF(H24&lt;&gt;"",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*(1-Einstellungen!$K$7),"")</f>
        <v/>
      </c>
      <c r="I69" s="17" t="str">
        <f>IF(I24&lt;&gt;"",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*(1-Einstellungen!$K$7),"")</f>
        <v/>
      </c>
      <c r="J69" s="17" t="str">
        <f>IF(J24&lt;&gt;"",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*(1-Einstellungen!$K$7),"")</f>
        <v/>
      </c>
      <c r="K69" s="17" t="str">
        <f>IF(K24&lt;&gt;"",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*(1-Einstellungen!$K$7),"")</f>
        <v/>
      </c>
      <c r="L69" s="17" t="str">
        <f>IF(L24&lt;&gt;"",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*(1-Einstellungen!$K$7),"")</f>
        <v/>
      </c>
      <c r="M69" s="17" t="str">
        <f>IF(M24&lt;&gt;"",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*(1-Einstellungen!$K$7),"")</f>
        <v/>
      </c>
      <c r="N69" s="17" t="str">
        <f>IF(N24&lt;&gt;"",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*(1-Einstellungen!$K$7),"")</f>
        <v/>
      </c>
      <c r="O69" s="17" t="str">
        <f>IF(O24&lt;&gt;"",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*(1-Einstellungen!$K$7),"")</f>
        <v/>
      </c>
      <c r="P69" s="17" t="str">
        <f>IF(P24&lt;&gt;"",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*(1-Einstellungen!$K$7),"")</f>
        <v/>
      </c>
      <c r="Q69" s="17" t="str">
        <f>IF(Q24&lt;&gt;"",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*(1-Einstellungen!$K$7),"")</f>
        <v/>
      </c>
      <c r="R69" s="17" t="str">
        <f>IF(R24&lt;&gt;"",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*(1-Einstellungen!$K$7),"")</f>
        <v/>
      </c>
      <c r="S69" s="17" t="str">
        <f>IF(S24&lt;&gt;"",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*(1-Einstellungen!$K$7),"")</f>
        <v/>
      </c>
      <c r="T69" s="17" t="str">
        <f>IF(T24&lt;&gt;"",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*(1-Einstellungen!$K$7),"")</f>
        <v/>
      </c>
      <c r="U69" s="17" t="str">
        <f>IF(U24&lt;&gt;"",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*(1-Einstellungen!$K$7),"")</f>
        <v/>
      </c>
      <c r="V69" s="17" t="str">
        <f>IF(V24&lt;&gt;"",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*(1-Einstellungen!$K$7),"")</f>
        <v/>
      </c>
      <c r="W69" s="17" t="str">
        <f>IF(W24&lt;&gt;"",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*(1-Einstellungen!$K$7),"")</f>
        <v/>
      </c>
      <c r="X69" s="17" t="str">
        <f>IF(X24&lt;&gt;"",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*(1-Einstellungen!$K$7),"")</f>
        <v/>
      </c>
      <c r="Y69" s="17" t="str">
        <f>IF(Y24&lt;&gt;"",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*(1-Einstellungen!$K$7),"")</f>
        <v/>
      </c>
      <c r="Z69" s="17" t="str">
        <f>IF(Z24&lt;&gt;"",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*(1-Einstellungen!$K$7),"")</f>
        <v/>
      </c>
      <c r="AA69" s="17" t="str">
        <f>IF(AA24&lt;&gt;"",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*(1-Einstellungen!$K$7),"")</f>
        <v/>
      </c>
      <c r="AB69" s="17" t="str">
        <f>IF(AB24&lt;&gt;"",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*(1-Einstellungen!$K$7),"")</f>
        <v/>
      </c>
      <c r="AC69" s="17" t="str">
        <f>IF(AC24&lt;&gt;"",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*(1-Einstellungen!$K$7),"")</f>
        <v/>
      </c>
      <c r="AD69" s="17" t="str">
        <f>IF(AD24&lt;&gt;"",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*(1-Einstellungen!$K$7),"")</f>
        <v/>
      </c>
      <c r="AE69" s="17" t="str">
        <f>IF(AE24&lt;&gt;"",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*(1-Einstellungen!$K$7),"")</f>
        <v/>
      </c>
      <c r="AF69" s="17" t="str">
        <f>IF(AF24&lt;&gt;"",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*(1-Einstellungen!$K$7),"")</f>
        <v/>
      </c>
      <c r="AG69" s="17" t="str">
        <f>IF(AG24&lt;&gt;"",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*(1-Einstellungen!$K$7),"")</f>
        <v/>
      </c>
    </row>
    <row r="70" spans="1:33" s="17" customFormat="1" x14ac:dyDescent="0.25">
      <c r="A70" s="32"/>
      <c r="B70" s="31" t="str">
        <f>IF(Einstellungen!$B$5&gt;2,"3","")</f>
        <v>3</v>
      </c>
      <c r="C70" s="17" t="str">
        <f>IF(C28&lt;&gt;"",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*(1-Einstellungen!$K$7),"")</f>
        <v/>
      </c>
      <c r="D70" s="17" t="str">
        <f>IF(D28&lt;&gt;"",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*(1-Einstellungen!$K$7),"")</f>
        <v/>
      </c>
      <c r="E70" s="17" t="str">
        <f>IF(E28&lt;&gt;"",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*(1-Einstellungen!$K$7),"")</f>
        <v/>
      </c>
      <c r="F70" s="17" t="str">
        <f>IF(F28&lt;&gt;"",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*(1-Einstellungen!$K$7),"")</f>
        <v/>
      </c>
      <c r="G70" s="17" t="str">
        <f>IF(G28&lt;&gt;"",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*(1-Einstellungen!$K$7),"")</f>
        <v/>
      </c>
      <c r="H70" s="17" t="str">
        <f>IF(H28&lt;&gt;"",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*(1-Einstellungen!$K$7),"")</f>
        <v/>
      </c>
      <c r="I70" s="17" t="str">
        <f>IF(I28&lt;&gt;"",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*(1-Einstellungen!$K$7),"")</f>
        <v/>
      </c>
      <c r="J70" s="17" t="str">
        <f>IF(J28&lt;&gt;"",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*(1-Einstellungen!$K$7),"")</f>
        <v/>
      </c>
      <c r="K70" s="17" t="str">
        <f>IF(K28&lt;&gt;"",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*(1-Einstellungen!$K$7),"")</f>
        <v/>
      </c>
      <c r="L70" s="17" t="str">
        <f>IF(L28&lt;&gt;"",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*(1-Einstellungen!$K$7),"")</f>
        <v/>
      </c>
      <c r="M70" s="17" t="str">
        <f>IF(M28&lt;&gt;"",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*(1-Einstellungen!$K$7),"")</f>
        <v/>
      </c>
      <c r="N70" s="17" t="str">
        <f>IF(N28&lt;&gt;"",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*(1-Einstellungen!$K$7),"")</f>
        <v/>
      </c>
      <c r="O70" s="17" t="str">
        <f>IF(O28&lt;&gt;"",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*(1-Einstellungen!$K$7),"")</f>
        <v/>
      </c>
      <c r="P70" s="17" t="str">
        <f>IF(P28&lt;&gt;"",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*(1-Einstellungen!$K$7),"")</f>
        <v/>
      </c>
      <c r="Q70" s="17" t="str">
        <f>IF(Q28&lt;&gt;"",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*(1-Einstellungen!$K$7),"")</f>
        <v/>
      </c>
      <c r="R70" s="17" t="str">
        <f>IF(R28&lt;&gt;"",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*(1-Einstellungen!$K$7),"")</f>
        <v/>
      </c>
      <c r="S70" s="17" t="str">
        <f>IF(S28&lt;&gt;"",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*(1-Einstellungen!$K$7),"")</f>
        <v/>
      </c>
      <c r="T70" s="17" t="str">
        <f>IF(T28&lt;&gt;"",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*(1-Einstellungen!$K$7),"")</f>
        <v/>
      </c>
      <c r="U70" s="17" t="str">
        <f>IF(U28&lt;&gt;"",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*(1-Einstellungen!$K$7),"")</f>
        <v/>
      </c>
      <c r="V70" s="17" t="str">
        <f>IF(V28&lt;&gt;"",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*(1-Einstellungen!$K$7),"")</f>
        <v/>
      </c>
      <c r="W70" s="17" t="str">
        <f>IF(W28&lt;&gt;"",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*(1-Einstellungen!$K$7),"")</f>
        <v/>
      </c>
      <c r="X70" s="17" t="str">
        <f>IF(X28&lt;&gt;"",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*(1-Einstellungen!$K$7),"")</f>
        <v/>
      </c>
      <c r="Y70" s="17" t="str">
        <f>IF(Y28&lt;&gt;"",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*(1-Einstellungen!$K$7),"")</f>
        <v/>
      </c>
      <c r="Z70" s="17" t="str">
        <f>IF(Z28&lt;&gt;"",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*(1-Einstellungen!$K$7),"")</f>
        <v/>
      </c>
      <c r="AA70" s="17" t="str">
        <f>IF(AA28&lt;&gt;"",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*(1-Einstellungen!$K$7),"")</f>
        <v/>
      </c>
      <c r="AB70" s="17" t="str">
        <f>IF(AB28&lt;&gt;"",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*(1-Einstellungen!$K$7),"")</f>
        <v/>
      </c>
      <c r="AC70" s="17" t="str">
        <f>IF(AC28&lt;&gt;"",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*(1-Einstellungen!$K$7),"")</f>
        <v/>
      </c>
      <c r="AD70" s="17" t="str">
        <f>IF(AD28&lt;&gt;"",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*(1-Einstellungen!$K$7),"")</f>
        <v/>
      </c>
      <c r="AE70" s="17" t="str">
        <f>IF(AE28&lt;&gt;"",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*(1-Einstellungen!$K$7),"")</f>
        <v/>
      </c>
      <c r="AF70" s="17" t="str">
        <f>IF(AF28&lt;&gt;"",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*(1-Einstellungen!$K$7),"")</f>
        <v/>
      </c>
      <c r="AG70" s="17" t="str">
        <f>IF(AG28&lt;&gt;"",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*(1-Einstellungen!$K$7),"")</f>
        <v/>
      </c>
    </row>
    <row r="71" spans="1:33" s="17" customFormat="1" x14ac:dyDescent="0.25">
      <c r="A71" s="32"/>
      <c r="B71" s="31" t="str">
        <f>IF(Einstellungen!$B$5&gt;3,"4","")</f>
        <v>4</v>
      </c>
      <c r="C71" s="17" t="str">
        <f>IF(C32&lt;&gt;"",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*(1-Einstellungen!$K$7),"")</f>
        <v/>
      </c>
      <c r="D71" s="17" t="str">
        <f>IF(D32&lt;&gt;"",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*(1-Einstellungen!$K$7),"")</f>
        <v/>
      </c>
      <c r="E71" s="17" t="str">
        <f>IF(E32&lt;&gt;"",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*(1-Einstellungen!$K$7),"")</f>
        <v/>
      </c>
      <c r="F71" s="17" t="str">
        <f>IF(F32&lt;&gt;"",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*(1-Einstellungen!$K$7),"")</f>
        <v/>
      </c>
      <c r="G71" s="17" t="str">
        <f>IF(G32&lt;&gt;"",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*(1-Einstellungen!$K$7),"")</f>
        <v/>
      </c>
      <c r="H71" s="17" t="str">
        <f>IF(H32&lt;&gt;"",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*(1-Einstellungen!$K$7),"")</f>
        <v/>
      </c>
      <c r="I71" s="17" t="str">
        <f>IF(I32&lt;&gt;"",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*(1-Einstellungen!$K$7),"")</f>
        <v/>
      </c>
      <c r="J71" s="17" t="str">
        <f>IF(J32&lt;&gt;"",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*(1-Einstellungen!$K$7),"")</f>
        <v/>
      </c>
      <c r="K71" s="17" t="str">
        <f>IF(K32&lt;&gt;"",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*(1-Einstellungen!$K$7),"")</f>
        <v/>
      </c>
      <c r="L71" s="17" t="str">
        <f>IF(L32&lt;&gt;"",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*(1-Einstellungen!$K$7),"")</f>
        <v/>
      </c>
      <c r="M71" s="17" t="str">
        <f>IF(M32&lt;&gt;"",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*(1-Einstellungen!$K$7),"")</f>
        <v/>
      </c>
      <c r="N71" s="17" t="str">
        <f>IF(N32&lt;&gt;"",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*(1-Einstellungen!$K$7),"")</f>
        <v/>
      </c>
      <c r="O71" s="17" t="str">
        <f>IF(O32&lt;&gt;"",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*(1-Einstellungen!$K$7),"")</f>
        <v/>
      </c>
      <c r="P71" s="17" t="str">
        <f>IF(P32&lt;&gt;"",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*(1-Einstellungen!$K$7),"")</f>
        <v/>
      </c>
      <c r="Q71" s="17" t="str">
        <f>IF(Q32&lt;&gt;"",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*(1-Einstellungen!$K$7),"")</f>
        <v/>
      </c>
      <c r="R71" s="17" t="str">
        <f>IF(R32&lt;&gt;"",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*(1-Einstellungen!$K$7),"")</f>
        <v/>
      </c>
      <c r="S71" s="17" t="str">
        <f>IF(S32&lt;&gt;"",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*(1-Einstellungen!$K$7),"")</f>
        <v/>
      </c>
      <c r="T71" s="17" t="str">
        <f>IF(T32&lt;&gt;"",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*(1-Einstellungen!$K$7),"")</f>
        <v/>
      </c>
      <c r="U71" s="17" t="str">
        <f>IF(U32&lt;&gt;"",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*(1-Einstellungen!$K$7),"")</f>
        <v/>
      </c>
      <c r="V71" s="17" t="str">
        <f>IF(V32&lt;&gt;"",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*(1-Einstellungen!$K$7),"")</f>
        <v/>
      </c>
      <c r="W71" s="17" t="str">
        <f>IF(W32&lt;&gt;"",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*(1-Einstellungen!$K$7),"")</f>
        <v/>
      </c>
      <c r="X71" s="17" t="str">
        <f>IF(X32&lt;&gt;"",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*(1-Einstellungen!$K$7),"")</f>
        <v/>
      </c>
      <c r="Y71" s="17" t="str">
        <f>IF(Y32&lt;&gt;"",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*(1-Einstellungen!$K$7),"")</f>
        <v/>
      </c>
      <c r="Z71" s="17" t="str">
        <f>IF(Z32&lt;&gt;"",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*(1-Einstellungen!$K$7),"")</f>
        <v/>
      </c>
      <c r="AA71" s="17" t="str">
        <f>IF(AA32&lt;&gt;"",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*(1-Einstellungen!$K$7),"")</f>
        <v/>
      </c>
      <c r="AB71" s="17" t="str">
        <f>IF(AB32&lt;&gt;"",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*(1-Einstellungen!$K$7),"")</f>
        <v/>
      </c>
      <c r="AC71" s="17" t="str">
        <f>IF(AC32&lt;&gt;"",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*(1-Einstellungen!$K$7),"")</f>
        <v/>
      </c>
      <c r="AD71" s="17" t="str">
        <f>IF(AD32&lt;&gt;"",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*(1-Einstellungen!$K$7),"")</f>
        <v/>
      </c>
      <c r="AE71" s="17" t="str">
        <f>IF(AE32&lt;&gt;"",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*(1-Einstellungen!$K$7),"")</f>
        <v/>
      </c>
      <c r="AF71" s="17" t="str">
        <f>IF(AF32&lt;&gt;"",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*(1-Einstellungen!$K$7),"")</f>
        <v/>
      </c>
      <c r="AG71" s="17" t="str">
        <f>IF(AG32&lt;&gt;"",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*(1-Einstellungen!$K$7),"")</f>
        <v/>
      </c>
    </row>
    <row r="72" spans="1:33" s="17" customFormat="1" x14ac:dyDescent="0.25">
      <c r="A72" s="32"/>
      <c r="B72" s="31" t="str">
        <f>IF(Einstellungen!$B$5&gt;4,"5","")</f>
        <v>5</v>
      </c>
      <c r="C72" s="17" t="str">
        <f>IF(C36&lt;&gt;"",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*(1-Einstellungen!$K$7),"")</f>
        <v/>
      </c>
      <c r="D72" s="17" t="str">
        <f>IF(D36&lt;&gt;"",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*(1-Einstellungen!$K$7),"")</f>
        <v/>
      </c>
      <c r="E72" s="17" t="str">
        <f>IF(E36&lt;&gt;"",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*(1-Einstellungen!$K$7),"")</f>
        <v/>
      </c>
      <c r="F72" s="17" t="str">
        <f>IF(F36&lt;&gt;"",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*(1-Einstellungen!$K$7),"")</f>
        <v/>
      </c>
      <c r="G72" s="17" t="str">
        <f>IF(G36&lt;&gt;"",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*(1-Einstellungen!$K$7),"")</f>
        <v/>
      </c>
      <c r="H72" s="17" t="str">
        <f>IF(H36&lt;&gt;"",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*(1-Einstellungen!$K$7),"")</f>
        <v/>
      </c>
      <c r="I72" s="17" t="str">
        <f>IF(I36&lt;&gt;"",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*(1-Einstellungen!$K$7),"")</f>
        <v/>
      </c>
      <c r="J72" s="17" t="str">
        <f>IF(J36&lt;&gt;"",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*(1-Einstellungen!$K$7),"")</f>
        <v/>
      </c>
      <c r="K72" s="17" t="str">
        <f>IF(K36&lt;&gt;"",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*(1-Einstellungen!$K$7),"")</f>
        <v/>
      </c>
      <c r="L72" s="17" t="str">
        <f>IF(L36&lt;&gt;"",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*(1-Einstellungen!$K$7),"")</f>
        <v/>
      </c>
      <c r="M72" s="17" t="str">
        <f>IF(M36&lt;&gt;"",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*(1-Einstellungen!$K$7),"")</f>
        <v/>
      </c>
      <c r="N72" s="17" t="str">
        <f>IF(N36&lt;&gt;"",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*(1-Einstellungen!$K$7),"")</f>
        <v/>
      </c>
      <c r="O72" s="17" t="str">
        <f>IF(O36&lt;&gt;"",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*(1-Einstellungen!$K$7),"")</f>
        <v/>
      </c>
      <c r="P72" s="17" t="str">
        <f>IF(P36&lt;&gt;"",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*(1-Einstellungen!$K$7),"")</f>
        <v/>
      </c>
      <c r="Q72" s="17" t="str">
        <f>IF(Q36&lt;&gt;"",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*(1-Einstellungen!$K$7),"")</f>
        <v/>
      </c>
      <c r="R72" s="17" t="str">
        <f>IF(R36&lt;&gt;"",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*(1-Einstellungen!$K$7),"")</f>
        <v/>
      </c>
      <c r="S72" s="17" t="str">
        <f>IF(S36&lt;&gt;"",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*(1-Einstellungen!$K$7),"")</f>
        <v/>
      </c>
      <c r="T72" s="17" t="str">
        <f>IF(T36&lt;&gt;"",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*(1-Einstellungen!$K$7),"")</f>
        <v/>
      </c>
      <c r="U72" s="17" t="str">
        <f>IF(U36&lt;&gt;"",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*(1-Einstellungen!$K$7),"")</f>
        <v/>
      </c>
      <c r="V72" s="17" t="str">
        <f>IF(V36&lt;&gt;"",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*(1-Einstellungen!$K$7),"")</f>
        <v/>
      </c>
      <c r="W72" s="17" t="str">
        <f>IF(W36&lt;&gt;"",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*(1-Einstellungen!$K$7),"")</f>
        <v/>
      </c>
      <c r="X72" s="17" t="str">
        <f>IF(X36&lt;&gt;"",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*(1-Einstellungen!$K$7),"")</f>
        <v/>
      </c>
      <c r="Y72" s="17" t="str">
        <f>IF(Y36&lt;&gt;"",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*(1-Einstellungen!$K$7),"")</f>
        <v/>
      </c>
      <c r="Z72" s="17" t="str">
        <f>IF(Z36&lt;&gt;"",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*(1-Einstellungen!$K$7),"")</f>
        <v/>
      </c>
      <c r="AA72" s="17" t="str">
        <f>IF(AA36&lt;&gt;"",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*(1-Einstellungen!$K$7),"")</f>
        <v/>
      </c>
      <c r="AB72" s="17" t="str">
        <f>IF(AB36&lt;&gt;"",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*(1-Einstellungen!$K$7),"")</f>
        <v/>
      </c>
      <c r="AC72" s="17" t="str">
        <f>IF(AC36&lt;&gt;"",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*(1-Einstellungen!$K$7),"")</f>
        <v/>
      </c>
      <c r="AD72" s="17" t="str">
        <f>IF(AD36&lt;&gt;"",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*(1-Einstellungen!$K$7),"")</f>
        <v/>
      </c>
      <c r="AE72" s="17" t="str">
        <f>IF(AE36&lt;&gt;"",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*(1-Einstellungen!$K$7),"")</f>
        <v/>
      </c>
      <c r="AF72" s="17" t="str">
        <f>IF(AF36&lt;&gt;"",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*(1-Einstellungen!$K$7),"")</f>
        <v/>
      </c>
      <c r="AG72" s="17" t="str">
        <f>IF(AG36&lt;&gt;"",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*(1-Einstellungen!$K$7),"")</f>
        <v/>
      </c>
    </row>
    <row r="73" spans="1:33" s="9" customFormat="1" hidden="1" x14ac:dyDescent="0.25">
      <c r="A73" s="22"/>
      <c r="B73" s="30"/>
    </row>
    <row r="74" spans="1:33" s="15" customFormat="1" ht="15" customHeight="1" x14ac:dyDescent="0.25">
      <c r="A74" s="122" t="s">
        <v>28</v>
      </c>
      <c r="B74" s="29">
        <v>1</v>
      </c>
      <c r="C74" s="15" t="str">
        <f>IF(AND(Einstellungen!$K$9=1,OR(C$4=1,C$2&lt;&gt;""),C20&lt;&gt;""),C21-C20,"")</f>
        <v/>
      </c>
      <c r="D74" s="15" t="str">
        <f>IF(AND(Einstellungen!$K$9=1,OR(D$4=1,D$2&lt;&gt;""),D20&lt;&gt;""),D21-D20,"")</f>
        <v/>
      </c>
      <c r="E74" s="15" t="str">
        <f>IF(AND(Einstellungen!$K$9=1,OR(E$4=1,E$2&lt;&gt;""),E20&lt;&gt;""),E21-E20,"")</f>
        <v/>
      </c>
      <c r="F74" s="15" t="str">
        <f>IF(AND(Einstellungen!$K$9=1,OR(F$4=1,F$2&lt;&gt;""),F20&lt;&gt;""),F21-F20,"")</f>
        <v/>
      </c>
      <c r="G74" s="15" t="str">
        <f>IF(AND(Einstellungen!$K$9=1,OR(G$4=1,G$2&lt;&gt;""),G20&lt;&gt;""),G21-G20,"")</f>
        <v/>
      </c>
      <c r="H74" s="15" t="str">
        <f>IF(AND(Einstellungen!$K$9=1,OR(H$4=1,H$2&lt;&gt;""),H20&lt;&gt;""),H21-H20,"")</f>
        <v/>
      </c>
      <c r="I74" s="15" t="str">
        <f>IF(AND(Einstellungen!$K$9=1,OR(I$4=1,I$2&lt;&gt;""),I20&lt;&gt;""),I21-I20,"")</f>
        <v/>
      </c>
      <c r="J74" s="15" t="str">
        <f>IF(AND(Einstellungen!$K$9=1,OR(J$4=1,J$2&lt;&gt;""),J20&lt;&gt;""),J21-J20,"")</f>
        <v/>
      </c>
      <c r="K74" s="15" t="str">
        <f>IF(AND(Einstellungen!$K$9=1,OR(K$4=1,K$2&lt;&gt;""),K20&lt;&gt;""),K21-K20,"")</f>
        <v/>
      </c>
      <c r="L74" s="15" t="str">
        <f>IF(AND(Einstellungen!$K$9=1,OR(L$4=1,L$2&lt;&gt;""),L20&lt;&gt;""),L21-L20,"")</f>
        <v/>
      </c>
      <c r="M74" s="15" t="str">
        <f>IF(AND(Einstellungen!$K$9=1,OR(M$4=1,M$2&lt;&gt;""),M20&lt;&gt;""),M21-M20,"")</f>
        <v/>
      </c>
      <c r="N74" s="15" t="str">
        <f>IF(AND(Einstellungen!$K$9=1,OR(N$4=1,N$2&lt;&gt;""),N20&lt;&gt;""),N21-N20,"")</f>
        <v/>
      </c>
      <c r="O74" s="15" t="str">
        <f>IF(AND(Einstellungen!$K$9=1,OR(O$4=1,O$2&lt;&gt;""),O20&lt;&gt;""),O21-O20,"")</f>
        <v/>
      </c>
      <c r="P74" s="15" t="str">
        <f>IF(AND(Einstellungen!$K$9=1,OR(P$4=1,P$2&lt;&gt;""),P20&lt;&gt;""),P21-P20,"")</f>
        <v/>
      </c>
      <c r="Q74" s="15" t="str">
        <f>IF(AND(Einstellungen!$K$9=1,OR(Q$4=1,Q$2&lt;&gt;""),Q20&lt;&gt;""),Q21-Q20,"")</f>
        <v/>
      </c>
      <c r="R74" s="15" t="str">
        <f>IF(AND(Einstellungen!$K$9=1,OR(R$4=1,R$2&lt;&gt;""),R20&lt;&gt;""),R21-R20,"")</f>
        <v/>
      </c>
      <c r="S74" s="15" t="str">
        <f>IF(AND(Einstellungen!$K$9=1,OR(S$4=1,S$2&lt;&gt;""),S20&lt;&gt;""),S21-S20,"")</f>
        <v/>
      </c>
      <c r="T74" s="15" t="str">
        <f>IF(AND(Einstellungen!$K$9=1,OR(T$4=1,T$2&lt;&gt;""),T20&lt;&gt;""),T21-T20,"")</f>
        <v/>
      </c>
      <c r="U74" s="15" t="str">
        <f>IF(AND(Einstellungen!$K$9=1,OR(U$4=1,U$2&lt;&gt;""),U20&lt;&gt;""),U21-U20,"")</f>
        <v/>
      </c>
      <c r="V74" s="15" t="str">
        <f>IF(AND(Einstellungen!$K$9=1,OR(V$4=1,V$2&lt;&gt;""),V20&lt;&gt;""),V21-V20,"")</f>
        <v/>
      </c>
      <c r="W74" s="15" t="str">
        <f>IF(AND(Einstellungen!$K$9=1,OR(W$4=1,W$2&lt;&gt;""),W20&lt;&gt;""),W21-W20,"")</f>
        <v/>
      </c>
      <c r="X74" s="15" t="str">
        <f>IF(AND(Einstellungen!$K$9=1,OR(X$4=1,X$2&lt;&gt;""),X20&lt;&gt;""),X21-X20,"")</f>
        <v/>
      </c>
      <c r="Y74" s="15" t="str">
        <f>IF(AND(Einstellungen!$K$9=1,OR(Y$4=1,Y$2&lt;&gt;""),Y20&lt;&gt;""),Y21-Y20,"")</f>
        <v/>
      </c>
      <c r="Z74" s="15" t="str">
        <f>IF(AND(Einstellungen!$K$9=1,OR(Z$4=1,Z$2&lt;&gt;""),Z20&lt;&gt;""),Z21-Z20,"")</f>
        <v/>
      </c>
      <c r="AA74" s="15" t="str">
        <f>IF(AND(Einstellungen!$K$9=1,OR(AA$4=1,AA$2&lt;&gt;""),AA20&lt;&gt;""),AA21-AA20,"")</f>
        <v/>
      </c>
      <c r="AB74" s="15" t="str">
        <f>IF(AND(Einstellungen!$K$9=1,OR(AB$4=1,AB$2&lt;&gt;""),AB20&lt;&gt;""),AB21-AB20,"")</f>
        <v/>
      </c>
      <c r="AC74" s="15" t="str">
        <f>IF(AND(Einstellungen!$K$9=1,OR(AC$4=1,AC$2&lt;&gt;""),AC20&lt;&gt;""),AC21-AC20,"")</f>
        <v/>
      </c>
      <c r="AD74" s="15" t="str">
        <f>IF(AND(Einstellungen!$K$9=1,OR(AD$4=1,AD$2&lt;&gt;""),AD20&lt;&gt;""),AD21-AD20,"")</f>
        <v/>
      </c>
      <c r="AE74" s="15" t="str">
        <f>IF(AND(Einstellungen!$K$9=1,OR(AE$4=1,AE$2&lt;&gt;""),AE20&lt;&gt;""),AE21-AE20,"")</f>
        <v/>
      </c>
      <c r="AF74" s="15" t="str">
        <f>IF(AND(Einstellungen!$K$9=1,OR(AF$4=1,AF$2&lt;&gt;""),AF20&lt;&gt;""),AF21-AF20,"")</f>
        <v/>
      </c>
      <c r="AG74" s="15" t="str">
        <f>IF(AND(Einstellungen!$K$9=1,OR(AG$4=1,AG$2&lt;&gt;""),AG20&lt;&gt;""),AG21-AG20,"")</f>
        <v/>
      </c>
    </row>
    <row r="75" spans="1:33" s="15" customFormat="1" x14ac:dyDescent="0.25">
      <c r="A75" s="122"/>
      <c r="B75" s="29" t="str">
        <f>IF(Einstellungen!$B$5&gt;1,"2","")</f>
        <v>2</v>
      </c>
      <c r="C75" s="15" t="str">
        <f>IF(AND(Einstellungen!$K$9=1,OR(C$4=1,C$2&lt;&gt;""),C24&lt;&gt;""),C25-C24,"")</f>
        <v/>
      </c>
      <c r="D75" s="15" t="str">
        <f>IF(AND(Einstellungen!$K$9=1,OR(D$4=1,D$2&lt;&gt;""),D24&lt;&gt;""),D25-D24,"")</f>
        <v/>
      </c>
      <c r="E75" s="15" t="str">
        <f>IF(AND(Einstellungen!$K$9=1,OR(E$4=1,E$2&lt;&gt;""),E24&lt;&gt;""),E25-E24,"")</f>
        <v/>
      </c>
      <c r="F75" s="15" t="str">
        <f>IF(AND(Einstellungen!$K$9=1,OR(F$4=1,F$2&lt;&gt;""),F24&lt;&gt;""),F25-F24,"")</f>
        <v/>
      </c>
      <c r="G75" s="15" t="str">
        <f>IF(AND(Einstellungen!$K$9=1,OR(G$4=1,G$2&lt;&gt;""),G24&lt;&gt;""),G25-G24,"")</f>
        <v/>
      </c>
      <c r="H75" s="15" t="str">
        <f>IF(AND(Einstellungen!$K$9=1,OR(H$4=1,H$2&lt;&gt;""),H24&lt;&gt;""),H25-H24,"")</f>
        <v/>
      </c>
      <c r="I75" s="15" t="str">
        <f>IF(AND(Einstellungen!$K$9=1,OR(I$4=1,I$2&lt;&gt;""),I24&lt;&gt;""),I25-I24,"")</f>
        <v/>
      </c>
      <c r="J75" s="15" t="str">
        <f>IF(AND(Einstellungen!$K$9=1,OR(J$4=1,J$2&lt;&gt;""),J24&lt;&gt;""),J25-J24,"")</f>
        <v/>
      </c>
      <c r="K75" s="15" t="str">
        <f>IF(AND(Einstellungen!$K$9=1,OR(K$4=1,K$2&lt;&gt;""),K24&lt;&gt;""),K25-K24,"")</f>
        <v/>
      </c>
      <c r="L75" s="15" t="str">
        <f>IF(AND(Einstellungen!$K$9=1,OR(L$4=1,L$2&lt;&gt;""),L24&lt;&gt;""),L25-L24,"")</f>
        <v/>
      </c>
      <c r="M75" s="15" t="str">
        <f>IF(AND(Einstellungen!$K$9=1,OR(M$4=1,M$2&lt;&gt;""),M24&lt;&gt;""),M25-M24,"")</f>
        <v/>
      </c>
      <c r="N75" s="15" t="str">
        <f>IF(AND(Einstellungen!$K$9=1,OR(N$4=1,N$2&lt;&gt;""),N24&lt;&gt;""),N25-N24,"")</f>
        <v/>
      </c>
      <c r="O75" s="15" t="str">
        <f>IF(AND(Einstellungen!$K$9=1,OR(O$4=1,O$2&lt;&gt;""),O24&lt;&gt;""),O25-O24,"")</f>
        <v/>
      </c>
      <c r="P75" s="15" t="str">
        <f>IF(AND(Einstellungen!$K$9=1,OR(P$4=1,P$2&lt;&gt;""),P24&lt;&gt;""),P25-P24,"")</f>
        <v/>
      </c>
      <c r="Q75" s="15" t="str">
        <f>IF(AND(Einstellungen!$K$9=1,OR(Q$4=1,Q$2&lt;&gt;""),Q24&lt;&gt;""),Q25-Q24,"")</f>
        <v/>
      </c>
      <c r="R75" s="15" t="str">
        <f>IF(AND(Einstellungen!$K$9=1,OR(R$4=1,R$2&lt;&gt;""),R24&lt;&gt;""),R25-R24,"")</f>
        <v/>
      </c>
      <c r="S75" s="15" t="str">
        <f>IF(AND(Einstellungen!$K$9=1,OR(S$4=1,S$2&lt;&gt;""),S24&lt;&gt;""),S25-S24,"")</f>
        <v/>
      </c>
      <c r="T75" s="15" t="str">
        <f>IF(AND(Einstellungen!$K$9=1,OR(T$4=1,T$2&lt;&gt;""),T24&lt;&gt;""),T25-T24,"")</f>
        <v/>
      </c>
      <c r="U75" s="15" t="str">
        <f>IF(AND(Einstellungen!$K$9=1,OR(U$4=1,U$2&lt;&gt;""),U24&lt;&gt;""),U25-U24,"")</f>
        <v/>
      </c>
      <c r="V75" s="15" t="str">
        <f>IF(AND(Einstellungen!$K$9=1,OR(V$4=1,V$2&lt;&gt;""),V24&lt;&gt;""),V25-V24,"")</f>
        <v/>
      </c>
      <c r="W75" s="15" t="str">
        <f>IF(AND(Einstellungen!$K$9=1,OR(W$4=1,W$2&lt;&gt;""),W24&lt;&gt;""),W25-W24,"")</f>
        <v/>
      </c>
      <c r="X75" s="15" t="str">
        <f>IF(AND(Einstellungen!$K$9=1,OR(X$4=1,X$2&lt;&gt;""),X24&lt;&gt;""),X25-X24,"")</f>
        <v/>
      </c>
      <c r="Y75" s="15" t="str">
        <f>IF(AND(Einstellungen!$K$9=1,OR(Y$4=1,Y$2&lt;&gt;""),Y24&lt;&gt;""),Y25-Y24,"")</f>
        <v/>
      </c>
      <c r="Z75" s="15" t="str">
        <f>IF(AND(Einstellungen!$K$9=1,OR(Z$4=1,Z$2&lt;&gt;""),Z24&lt;&gt;""),Z25-Z24,"")</f>
        <v/>
      </c>
      <c r="AA75" s="15" t="str">
        <f>IF(AND(Einstellungen!$K$9=1,OR(AA$4=1,AA$2&lt;&gt;""),AA24&lt;&gt;""),AA25-AA24,"")</f>
        <v/>
      </c>
      <c r="AB75" s="15" t="str">
        <f>IF(AND(Einstellungen!$K$9=1,OR(AB$4=1,AB$2&lt;&gt;""),AB24&lt;&gt;""),AB25-AB24,"")</f>
        <v/>
      </c>
      <c r="AC75" s="15" t="str">
        <f>IF(AND(Einstellungen!$K$9=1,OR(AC$4=1,AC$2&lt;&gt;""),AC24&lt;&gt;""),AC25-AC24,"")</f>
        <v/>
      </c>
      <c r="AD75" s="15" t="str">
        <f>IF(AND(Einstellungen!$K$9=1,OR(AD$4=1,AD$2&lt;&gt;""),AD24&lt;&gt;""),AD25-AD24,"")</f>
        <v/>
      </c>
      <c r="AE75" s="15" t="str">
        <f>IF(AND(Einstellungen!$K$9=1,OR(AE$4=1,AE$2&lt;&gt;""),AE24&lt;&gt;""),AE25-AE24,"")</f>
        <v/>
      </c>
      <c r="AF75" s="15" t="str">
        <f>IF(AND(Einstellungen!$K$9=1,OR(AF$4=1,AF$2&lt;&gt;""),AF24&lt;&gt;""),AF25-AF24,"")</f>
        <v/>
      </c>
      <c r="AG75" s="15" t="str">
        <f>IF(AND(Einstellungen!$K$9=1,OR(AG$4=1,AG$2&lt;&gt;""),AG24&lt;&gt;""),AG25-AG24,"")</f>
        <v/>
      </c>
    </row>
    <row r="76" spans="1:33" s="15" customFormat="1" x14ac:dyDescent="0.25">
      <c r="A76" s="122"/>
      <c r="B76" s="29" t="str">
        <f>IF(Einstellungen!$B$5&gt;2,"3","")</f>
        <v>3</v>
      </c>
      <c r="C76" s="15" t="str">
        <f>IF(AND(Einstellungen!$K$9=1,OR(C$4=1,C$2&lt;&gt;""),C28&lt;&gt;""),C29-C28,"")</f>
        <v/>
      </c>
      <c r="D76" s="15" t="str">
        <f>IF(AND(Einstellungen!$K$9=1,OR(D$4=1,D$2&lt;&gt;""),D28&lt;&gt;""),D29-D28,"")</f>
        <v/>
      </c>
      <c r="E76" s="15" t="str">
        <f>IF(AND(Einstellungen!$K$9=1,OR(E$4=1,E$2&lt;&gt;""),E28&lt;&gt;""),E29-E28,"")</f>
        <v/>
      </c>
      <c r="F76" s="15" t="str">
        <f>IF(AND(Einstellungen!$K$9=1,OR(F$4=1,F$2&lt;&gt;""),F28&lt;&gt;""),F29-F28,"")</f>
        <v/>
      </c>
      <c r="G76" s="15" t="str">
        <f>IF(AND(Einstellungen!$K$9=1,OR(G$4=1,G$2&lt;&gt;""),G28&lt;&gt;""),G29-G28,"")</f>
        <v/>
      </c>
      <c r="H76" s="15" t="str">
        <f>IF(AND(Einstellungen!$K$9=1,OR(H$4=1,H$2&lt;&gt;""),H28&lt;&gt;""),H29-H28,"")</f>
        <v/>
      </c>
      <c r="I76" s="15" t="str">
        <f>IF(AND(Einstellungen!$K$9=1,OR(I$4=1,I$2&lt;&gt;""),I28&lt;&gt;""),I29-I28,"")</f>
        <v/>
      </c>
      <c r="J76" s="15" t="str">
        <f>IF(AND(Einstellungen!$K$9=1,OR(J$4=1,J$2&lt;&gt;""),J28&lt;&gt;""),J29-J28,"")</f>
        <v/>
      </c>
      <c r="K76" s="15" t="str">
        <f>IF(AND(Einstellungen!$K$9=1,OR(K$4=1,K$2&lt;&gt;""),K28&lt;&gt;""),K29-K28,"")</f>
        <v/>
      </c>
      <c r="L76" s="15" t="str">
        <f>IF(AND(Einstellungen!$K$9=1,OR(L$4=1,L$2&lt;&gt;""),L28&lt;&gt;""),L29-L28,"")</f>
        <v/>
      </c>
      <c r="M76" s="15" t="str">
        <f>IF(AND(Einstellungen!$K$9=1,OR(M$4=1,M$2&lt;&gt;""),M28&lt;&gt;""),M29-M28,"")</f>
        <v/>
      </c>
      <c r="N76" s="15" t="str">
        <f>IF(AND(Einstellungen!$K$9=1,OR(N$4=1,N$2&lt;&gt;""),N28&lt;&gt;""),N29-N28,"")</f>
        <v/>
      </c>
      <c r="O76" s="15" t="str">
        <f>IF(AND(Einstellungen!$K$9=1,OR(O$4=1,O$2&lt;&gt;""),O28&lt;&gt;""),O29-O28,"")</f>
        <v/>
      </c>
      <c r="P76" s="15" t="str">
        <f>IF(AND(Einstellungen!$K$9=1,OR(P$4=1,P$2&lt;&gt;""),P28&lt;&gt;""),P29-P28,"")</f>
        <v/>
      </c>
      <c r="Q76" s="15" t="str">
        <f>IF(AND(Einstellungen!$K$9=1,OR(Q$4=1,Q$2&lt;&gt;""),Q28&lt;&gt;""),Q29-Q28,"")</f>
        <v/>
      </c>
      <c r="R76" s="15" t="str">
        <f>IF(AND(Einstellungen!$K$9=1,OR(R$4=1,R$2&lt;&gt;""),R28&lt;&gt;""),R29-R28,"")</f>
        <v/>
      </c>
      <c r="S76" s="15" t="str">
        <f>IF(AND(Einstellungen!$K$9=1,OR(S$4=1,S$2&lt;&gt;""),S28&lt;&gt;""),S29-S28,"")</f>
        <v/>
      </c>
      <c r="T76" s="15" t="str">
        <f>IF(AND(Einstellungen!$K$9=1,OR(T$4=1,T$2&lt;&gt;""),T28&lt;&gt;""),T29-T28,"")</f>
        <v/>
      </c>
      <c r="U76" s="15" t="str">
        <f>IF(AND(Einstellungen!$K$9=1,OR(U$4=1,U$2&lt;&gt;""),U28&lt;&gt;""),U29-U28,"")</f>
        <v/>
      </c>
      <c r="V76" s="15" t="str">
        <f>IF(AND(Einstellungen!$K$9=1,OR(V$4=1,V$2&lt;&gt;""),V28&lt;&gt;""),V29-V28,"")</f>
        <v/>
      </c>
      <c r="W76" s="15" t="str">
        <f>IF(AND(Einstellungen!$K$9=1,OR(W$4=1,W$2&lt;&gt;""),W28&lt;&gt;""),W29-W28,"")</f>
        <v/>
      </c>
      <c r="X76" s="15" t="str">
        <f>IF(AND(Einstellungen!$K$9=1,OR(X$4=1,X$2&lt;&gt;""),X28&lt;&gt;""),X29-X28,"")</f>
        <v/>
      </c>
      <c r="Y76" s="15" t="str">
        <f>IF(AND(Einstellungen!$K$9=1,OR(Y$4=1,Y$2&lt;&gt;""),Y28&lt;&gt;""),Y29-Y28,"")</f>
        <v/>
      </c>
      <c r="Z76" s="15" t="str">
        <f>IF(AND(Einstellungen!$K$9=1,OR(Z$4=1,Z$2&lt;&gt;""),Z28&lt;&gt;""),Z29-Z28,"")</f>
        <v/>
      </c>
      <c r="AA76" s="15" t="str">
        <f>IF(AND(Einstellungen!$K$9=1,OR(AA$4=1,AA$2&lt;&gt;""),AA28&lt;&gt;""),AA29-AA28,"")</f>
        <v/>
      </c>
      <c r="AB76" s="15" t="str">
        <f>IF(AND(Einstellungen!$K$9=1,OR(AB$4=1,AB$2&lt;&gt;""),AB28&lt;&gt;""),AB29-AB28,"")</f>
        <v/>
      </c>
      <c r="AC76" s="15" t="str">
        <f>IF(AND(Einstellungen!$K$9=1,OR(AC$4=1,AC$2&lt;&gt;""),AC28&lt;&gt;""),AC29-AC28,"")</f>
        <v/>
      </c>
      <c r="AD76" s="15" t="str">
        <f>IF(AND(Einstellungen!$K$9=1,OR(AD$4=1,AD$2&lt;&gt;""),AD28&lt;&gt;""),AD29-AD28,"")</f>
        <v/>
      </c>
      <c r="AE76" s="15" t="str">
        <f>IF(AND(Einstellungen!$K$9=1,OR(AE$4=1,AE$2&lt;&gt;""),AE28&lt;&gt;""),AE29-AE28,"")</f>
        <v/>
      </c>
      <c r="AF76" s="15" t="str">
        <f>IF(AND(Einstellungen!$K$9=1,OR(AF$4=1,AF$2&lt;&gt;""),AF28&lt;&gt;""),AF29-AF28,"")</f>
        <v/>
      </c>
      <c r="AG76" s="15" t="str">
        <f>IF(AND(Einstellungen!$K$9=1,OR(AG$4=1,AG$2&lt;&gt;""),AG28&lt;&gt;""),AG29-AG28,"")</f>
        <v/>
      </c>
    </row>
    <row r="77" spans="1:33" s="15" customFormat="1" x14ac:dyDescent="0.25">
      <c r="A77" s="33"/>
      <c r="B77" s="29" t="str">
        <f>IF(Einstellungen!$B$5&gt;3,"4","")</f>
        <v>4</v>
      </c>
      <c r="C77" s="15" t="str">
        <f>IF(AND(Einstellungen!$K$9=1,OR(C$4=1,C$2&lt;&gt;""),C32&lt;&gt;""),C33-C32,"")</f>
        <v/>
      </c>
      <c r="D77" s="15" t="str">
        <f>IF(AND(Einstellungen!$K$9=1,OR(D$4=1,D$2&lt;&gt;""),D32&lt;&gt;""),D33-D32,"")</f>
        <v/>
      </c>
      <c r="E77" s="15" t="str">
        <f>IF(AND(Einstellungen!$K$9=1,OR(E$4=1,E$2&lt;&gt;""),E32&lt;&gt;""),E33-E32,"")</f>
        <v/>
      </c>
      <c r="F77" s="15" t="str">
        <f>IF(AND(Einstellungen!$K$9=1,OR(F$4=1,F$2&lt;&gt;""),F32&lt;&gt;""),F33-F32,"")</f>
        <v/>
      </c>
      <c r="G77" s="15" t="str">
        <f>IF(AND(Einstellungen!$K$9=1,OR(G$4=1,G$2&lt;&gt;""),G32&lt;&gt;""),G33-G32,"")</f>
        <v/>
      </c>
      <c r="H77" s="15" t="str">
        <f>IF(AND(Einstellungen!$K$9=1,OR(H$4=1,H$2&lt;&gt;""),H32&lt;&gt;""),H33-H32,"")</f>
        <v/>
      </c>
      <c r="I77" s="15" t="str">
        <f>IF(AND(Einstellungen!$K$9=1,OR(I$4=1,I$2&lt;&gt;""),I32&lt;&gt;""),I33-I32,"")</f>
        <v/>
      </c>
      <c r="J77" s="15" t="str">
        <f>IF(AND(Einstellungen!$K$9=1,OR(J$4=1,J$2&lt;&gt;""),J32&lt;&gt;""),J33-J32,"")</f>
        <v/>
      </c>
      <c r="K77" s="15" t="str">
        <f>IF(AND(Einstellungen!$K$9=1,OR(K$4=1,K$2&lt;&gt;""),K32&lt;&gt;""),K33-K32,"")</f>
        <v/>
      </c>
      <c r="L77" s="15" t="str">
        <f>IF(AND(Einstellungen!$K$9=1,OR(L$4=1,L$2&lt;&gt;""),L32&lt;&gt;""),L33-L32,"")</f>
        <v/>
      </c>
      <c r="M77" s="15" t="str">
        <f>IF(AND(Einstellungen!$K$9=1,OR(M$4=1,M$2&lt;&gt;""),M32&lt;&gt;""),M33-M32,"")</f>
        <v/>
      </c>
      <c r="N77" s="15" t="str">
        <f>IF(AND(Einstellungen!$K$9=1,OR(N$4=1,N$2&lt;&gt;""),N32&lt;&gt;""),N33-N32,"")</f>
        <v/>
      </c>
      <c r="O77" s="15" t="str">
        <f>IF(AND(Einstellungen!$K$9=1,OR(O$4=1,O$2&lt;&gt;""),O32&lt;&gt;""),O33-O32,"")</f>
        <v/>
      </c>
      <c r="P77" s="15" t="str">
        <f>IF(AND(Einstellungen!$K$9=1,OR(P$4=1,P$2&lt;&gt;""),P32&lt;&gt;""),P33-P32,"")</f>
        <v/>
      </c>
      <c r="Q77" s="15" t="str">
        <f>IF(AND(Einstellungen!$K$9=1,OR(Q$4=1,Q$2&lt;&gt;""),Q32&lt;&gt;""),Q33-Q32,"")</f>
        <v/>
      </c>
      <c r="R77" s="15" t="str">
        <f>IF(AND(Einstellungen!$K$9=1,OR(R$4=1,R$2&lt;&gt;""),R32&lt;&gt;""),R33-R32,"")</f>
        <v/>
      </c>
      <c r="S77" s="15" t="str">
        <f>IF(AND(Einstellungen!$K$9=1,OR(S$4=1,S$2&lt;&gt;""),S32&lt;&gt;""),S33-S32,"")</f>
        <v/>
      </c>
      <c r="T77" s="15" t="str">
        <f>IF(AND(Einstellungen!$K$9=1,OR(T$4=1,T$2&lt;&gt;""),T32&lt;&gt;""),T33-T32,"")</f>
        <v/>
      </c>
      <c r="U77" s="15" t="str">
        <f>IF(AND(Einstellungen!$K$9=1,OR(U$4=1,U$2&lt;&gt;""),U32&lt;&gt;""),U33-U32,"")</f>
        <v/>
      </c>
      <c r="V77" s="15" t="str">
        <f>IF(AND(Einstellungen!$K$9=1,OR(V$4=1,V$2&lt;&gt;""),V32&lt;&gt;""),V33-V32,"")</f>
        <v/>
      </c>
      <c r="W77" s="15" t="str">
        <f>IF(AND(Einstellungen!$K$9=1,OR(W$4=1,W$2&lt;&gt;""),W32&lt;&gt;""),W33-W32,"")</f>
        <v/>
      </c>
      <c r="X77" s="15" t="str">
        <f>IF(AND(Einstellungen!$K$9=1,OR(X$4=1,X$2&lt;&gt;""),X32&lt;&gt;""),X33-X32,"")</f>
        <v/>
      </c>
      <c r="Y77" s="15" t="str">
        <f>IF(AND(Einstellungen!$K$9=1,OR(Y$4=1,Y$2&lt;&gt;""),Y32&lt;&gt;""),Y33-Y32,"")</f>
        <v/>
      </c>
      <c r="Z77" s="15" t="str">
        <f>IF(AND(Einstellungen!$K$9=1,OR(Z$4=1,Z$2&lt;&gt;""),Z32&lt;&gt;""),Z33-Z32,"")</f>
        <v/>
      </c>
      <c r="AA77" s="15" t="str">
        <f>IF(AND(Einstellungen!$K$9=1,OR(AA$4=1,AA$2&lt;&gt;""),AA32&lt;&gt;""),AA33-AA32,"")</f>
        <v/>
      </c>
      <c r="AB77" s="15" t="str">
        <f>IF(AND(Einstellungen!$K$9=1,OR(AB$4=1,AB$2&lt;&gt;""),AB32&lt;&gt;""),AB33-AB32,"")</f>
        <v/>
      </c>
      <c r="AC77" s="15" t="str">
        <f>IF(AND(Einstellungen!$K$9=1,OR(AC$4=1,AC$2&lt;&gt;""),AC32&lt;&gt;""),AC33-AC32,"")</f>
        <v/>
      </c>
      <c r="AD77" s="15" t="str">
        <f>IF(AND(Einstellungen!$K$9=1,OR(AD$4=1,AD$2&lt;&gt;""),AD32&lt;&gt;""),AD33-AD32,"")</f>
        <v/>
      </c>
      <c r="AE77" s="15" t="str">
        <f>IF(AND(Einstellungen!$K$9=1,OR(AE$4=1,AE$2&lt;&gt;""),AE32&lt;&gt;""),AE33-AE32,"")</f>
        <v/>
      </c>
      <c r="AF77" s="15" t="str">
        <f>IF(AND(Einstellungen!$K$9=1,OR(AF$4=1,AF$2&lt;&gt;""),AF32&lt;&gt;""),AF33-AF32,"")</f>
        <v/>
      </c>
      <c r="AG77" s="15" t="str">
        <f>IF(AND(Einstellungen!$K$9=1,OR(AG$4=1,AG$2&lt;&gt;""),AG32&lt;&gt;""),AG33-AG32,"")</f>
        <v/>
      </c>
    </row>
    <row r="78" spans="1:33" s="15" customFormat="1" x14ac:dyDescent="0.25">
      <c r="A78" s="33"/>
      <c r="B78" s="29" t="str">
        <f>IF(Einstellungen!$B$5&gt;4,"5","")</f>
        <v>5</v>
      </c>
      <c r="C78" s="15" t="str">
        <f>IF(AND(Einstellungen!$K$9=1,OR(C$4=1,C$2&lt;&gt;""),C36&lt;&gt;""),C37-C36,"")</f>
        <v/>
      </c>
      <c r="D78" s="15" t="str">
        <f>IF(AND(Einstellungen!$K$9=1,OR(D$4=1,D$2&lt;&gt;""),D36&lt;&gt;""),D37-D36,"")</f>
        <v/>
      </c>
      <c r="E78" s="15" t="str">
        <f>IF(AND(Einstellungen!$K$9=1,OR(E$4=1,E$2&lt;&gt;""),E36&lt;&gt;""),E37-E36,"")</f>
        <v/>
      </c>
      <c r="F78" s="15" t="str">
        <f>IF(AND(Einstellungen!$K$9=1,OR(F$4=1,F$2&lt;&gt;""),F36&lt;&gt;""),F37-F36,"")</f>
        <v/>
      </c>
      <c r="G78" s="15" t="str">
        <f>IF(AND(Einstellungen!$K$9=1,OR(G$4=1,G$2&lt;&gt;""),G36&lt;&gt;""),G37-G36,"")</f>
        <v/>
      </c>
      <c r="H78" s="15" t="str">
        <f>IF(AND(Einstellungen!$K$9=1,OR(H$4=1,H$2&lt;&gt;""),H36&lt;&gt;""),H37-H36,"")</f>
        <v/>
      </c>
      <c r="I78" s="15" t="str">
        <f>IF(AND(Einstellungen!$K$9=1,OR(I$4=1,I$2&lt;&gt;""),I36&lt;&gt;""),I37-I36,"")</f>
        <v/>
      </c>
      <c r="J78" s="15" t="str">
        <f>IF(AND(Einstellungen!$K$9=1,OR(J$4=1,J$2&lt;&gt;""),J36&lt;&gt;""),J37-J36,"")</f>
        <v/>
      </c>
      <c r="K78" s="15" t="str">
        <f>IF(AND(Einstellungen!$K$9=1,OR(K$4=1,K$2&lt;&gt;""),K36&lt;&gt;""),K37-K36,"")</f>
        <v/>
      </c>
      <c r="L78" s="15" t="str">
        <f>IF(AND(Einstellungen!$K$9=1,OR(L$4=1,L$2&lt;&gt;""),L36&lt;&gt;""),L37-L36,"")</f>
        <v/>
      </c>
      <c r="M78" s="15" t="str">
        <f>IF(AND(Einstellungen!$K$9=1,OR(M$4=1,M$2&lt;&gt;""),M36&lt;&gt;""),M37-M36,"")</f>
        <v/>
      </c>
      <c r="N78" s="15" t="str">
        <f>IF(AND(Einstellungen!$K$9=1,OR(N$4=1,N$2&lt;&gt;""),N36&lt;&gt;""),N37-N36,"")</f>
        <v/>
      </c>
      <c r="O78" s="15" t="str">
        <f>IF(AND(Einstellungen!$K$9=1,OR(O$4=1,O$2&lt;&gt;""),O36&lt;&gt;""),O37-O36,"")</f>
        <v/>
      </c>
      <c r="P78" s="15" t="str">
        <f>IF(AND(Einstellungen!$K$9=1,OR(P$4=1,P$2&lt;&gt;""),P36&lt;&gt;""),P37-P36,"")</f>
        <v/>
      </c>
      <c r="Q78" s="15" t="str">
        <f>IF(AND(Einstellungen!$K$9=1,OR(Q$4=1,Q$2&lt;&gt;""),Q36&lt;&gt;""),Q37-Q36,"")</f>
        <v/>
      </c>
      <c r="R78" s="15" t="str">
        <f>IF(AND(Einstellungen!$K$9=1,OR(R$4=1,R$2&lt;&gt;""),R36&lt;&gt;""),R37-R36,"")</f>
        <v/>
      </c>
      <c r="S78" s="15" t="str">
        <f>IF(AND(Einstellungen!$K$9=1,OR(S$4=1,S$2&lt;&gt;""),S36&lt;&gt;""),S37-S36,"")</f>
        <v/>
      </c>
      <c r="T78" s="15" t="str">
        <f>IF(AND(Einstellungen!$K$9=1,OR(T$4=1,T$2&lt;&gt;""),T36&lt;&gt;""),T37-T36,"")</f>
        <v/>
      </c>
      <c r="U78" s="15" t="str">
        <f>IF(AND(Einstellungen!$K$9=1,OR(U$4=1,U$2&lt;&gt;""),U36&lt;&gt;""),U37-U36,"")</f>
        <v/>
      </c>
      <c r="V78" s="15" t="str">
        <f>IF(AND(Einstellungen!$K$9=1,OR(V$4=1,V$2&lt;&gt;""),V36&lt;&gt;""),V37-V36,"")</f>
        <v/>
      </c>
      <c r="W78" s="15" t="str">
        <f>IF(AND(Einstellungen!$K$9=1,OR(W$4=1,W$2&lt;&gt;""),W36&lt;&gt;""),W37-W36,"")</f>
        <v/>
      </c>
      <c r="X78" s="15" t="str">
        <f>IF(AND(Einstellungen!$K$9=1,OR(X$4=1,X$2&lt;&gt;""),X36&lt;&gt;""),X37-X36,"")</f>
        <v/>
      </c>
      <c r="Y78" s="15" t="str">
        <f>IF(AND(Einstellungen!$K$9=1,OR(Y$4=1,Y$2&lt;&gt;""),Y36&lt;&gt;""),Y37-Y36,"")</f>
        <v/>
      </c>
      <c r="Z78" s="15" t="str">
        <f>IF(AND(Einstellungen!$K$9=1,OR(Z$4=1,Z$2&lt;&gt;""),Z36&lt;&gt;""),Z37-Z36,"")</f>
        <v/>
      </c>
      <c r="AA78" s="15" t="str">
        <f>IF(AND(Einstellungen!$K$9=1,OR(AA$4=1,AA$2&lt;&gt;""),AA36&lt;&gt;""),AA37-AA36,"")</f>
        <v/>
      </c>
      <c r="AB78" s="15" t="str">
        <f>IF(AND(Einstellungen!$K$9=1,OR(AB$4=1,AB$2&lt;&gt;""),AB36&lt;&gt;""),AB37-AB36,"")</f>
        <v/>
      </c>
      <c r="AC78" s="15" t="str">
        <f>IF(AND(Einstellungen!$K$9=1,OR(AC$4=1,AC$2&lt;&gt;""),AC36&lt;&gt;""),AC37-AC36,"")</f>
        <v/>
      </c>
      <c r="AD78" s="15" t="str">
        <f>IF(AND(Einstellungen!$K$9=1,OR(AD$4=1,AD$2&lt;&gt;""),AD36&lt;&gt;""),AD37-AD36,"")</f>
        <v/>
      </c>
      <c r="AE78" s="15" t="str">
        <f>IF(AND(Einstellungen!$K$9=1,OR(AE$4=1,AE$2&lt;&gt;""),AE36&lt;&gt;""),AE37-AE36,"")</f>
        <v/>
      </c>
      <c r="AF78" s="15" t="str">
        <f>IF(AND(Einstellungen!$K$9=1,OR(AF$4=1,AF$2&lt;&gt;""),AF36&lt;&gt;""),AF37-AF36,"")</f>
        <v/>
      </c>
      <c r="AG78" s="15" t="str">
        <f>IF(AND(Einstellungen!$K$9=1,OR(AG$4=1,AG$2&lt;&gt;""),AG36&lt;&gt;""),AG37-AG36,"")</f>
        <v/>
      </c>
    </row>
    <row r="79" spans="1:33" s="9" customFormat="1" x14ac:dyDescent="0.25">
      <c r="A79" s="22"/>
      <c r="B79" s="23"/>
    </row>
    <row r="80" spans="1:33" s="16" customFormat="1" x14ac:dyDescent="0.25">
      <c r="A80" s="38" t="s">
        <v>50</v>
      </c>
      <c r="B80" s="37" t="str">
        <f>IF(Einstellungen!$K$14=1,"1","")</f>
        <v>1</v>
      </c>
      <c r="C80" s="16">
        <f>IF(AND(Einstellungen!$K$14=1,C20&lt;&gt;"")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$16,Einstellungen!$O$16,IF((C21-C20)-IF(Einstellungen!$K$6&gt;Einstellungen!$M$6,(IF(C21&lt;Einstellungen!$K$6,0,C21-IF(C20&gt;Einstellungen!$K$6,C20,Einstellungen!$K$6)))+(IF(C21&gt;Einstellungen!$M$6,Einstellungen!$M$6,C21)-C20),IF(OR(C20&gt;Einstellungen!$M$6,C21&lt;Einstellungen!$K$6),0,IF(C21&gt;Einstellungen!$M$6,Einstellungen!$M$6,C21)-IF(C20&lt;Einstellungen!$K$6,Einstellungen!$K$6,C20)))&gt;Einstellungen!$K$15,Einstellungen!$O$15,0)),0)</f>
        <v>0</v>
      </c>
      <c r="D80" s="16">
        <f>IF(AND(Einstellungen!$K$14=1,D20&lt;&gt;"")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$16,Einstellungen!$O$16,IF((D21-D20)-IF(Einstellungen!$K$6&gt;Einstellungen!$M$6,(IF(D21&lt;Einstellungen!$K$6,0,D21-IF(D20&gt;Einstellungen!$K$6,D20,Einstellungen!$K$6)))+(IF(D21&gt;Einstellungen!$M$6,Einstellungen!$M$6,D21)-D20),IF(OR(D20&gt;Einstellungen!$M$6,D21&lt;Einstellungen!$K$6),0,IF(D21&gt;Einstellungen!$M$6,Einstellungen!$M$6,D21)-IF(D20&lt;Einstellungen!$K$6,Einstellungen!$K$6,D20)))&gt;Einstellungen!$K$15,Einstellungen!$O$15,0)),0)</f>
        <v>0</v>
      </c>
      <c r="E80" s="16">
        <f>IF(AND(Einstellungen!$K$14=1,E20&lt;&gt;"")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$16,Einstellungen!$O$16,IF((E21-E20)-IF(Einstellungen!$K$6&gt;Einstellungen!$M$6,(IF(E21&lt;Einstellungen!$K$6,0,E21-IF(E20&gt;Einstellungen!$K$6,E20,Einstellungen!$K$6)))+(IF(E21&gt;Einstellungen!$M$6,Einstellungen!$M$6,E21)-E20),IF(OR(E20&gt;Einstellungen!$M$6,E21&lt;Einstellungen!$K$6),0,IF(E21&gt;Einstellungen!$M$6,Einstellungen!$M$6,E21)-IF(E20&lt;Einstellungen!$K$6,Einstellungen!$K$6,E20)))&gt;Einstellungen!$K$15,Einstellungen!$O$15,0)),0)</f>
        <v>0</v>
      </c>
      <c r="F80" s="16">
        <f>IF(AND(Einstellungen!$K$14=1,F20&lt;&gt;"")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$16,Einstellungen!$O$16,IF((F21-F20)-IF(Einstellungen!$K$6&gt;Einstellungen!$M$6,(IF(F21&lt;Einstellungen!$K$6,0,F21-IF(F20&gt;Einstellungen!$K$6,F20,Einstellungen!$K$6)))+(IF(F21&gt;Einstellungen!$M$6,Einstellungen!$M$6,F21)-F20),IF(OR(F20&gt;Einstellungen!$M$6,F21&lt;Einstellungen!$K$6),0,IF(F21&gt;Einstellungen!$M$6,Einstellungen!$M$6,F21)-IF(F20&lt;Einstellungen!$K$6,Einstellungen!$K$6,F20)))&gt;Einstellungen!$K$15,Einstellungen!$O$15,0)),0)</f>
        <v>0</v>
      </c>
      <c r="G80" s="16">
        <f>IF(AND(Einstellungen!$K$14=1,G20&lt;&gt;"")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$16,Einstellungen!$O$16,IF((G21-G20)-IF(Einstellungen!$K$6&gt;Einstellungen!$M$6,(IF(G21&lt;Einstellungen!$K$6,0,G21-IF(G20&gt;Einstellungen!$K$6,G20,Einstellungen!$K$6)))+(IF(G21&gt;Einstellungen!$M$6,Einstellungen!$M$6,G21)-G20),IF(OR(G20&gt;Einstellungen!$M$6,G21&lt;Einstellungen!$K$6),0,IF(G21&gt;Einstellungen!$M$6,Einstellungen!$M$6,G21)-IF(G20&lt;Einstellungen!$K$6,Einstellungen!$K$6,G20)))&gt;Einstellungen!$K$15,Einstellungen!$O$15,0)),0)</f>
        <v>0</v>
      </c>
      <c r="H80" s="16">
        <f>IF(AND(Einstellungen!$K$14=1,H20&lt;&gt;"")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$16,Einstellungen!$O$16,IF((H21-H20)-IF(Einstellungen!$K$6&gt;Einstellungen!$M$6,(IF(H21&lt;Einstellungen!$K$6,0,H21-IF(H20&gt;Einstellungen!$K$6,H20,Einstellungen!$K$6)))+(IF(H21&gt;Einstellungen!$M$6,Einstellungen!$M$6,H21)-H20),IF(OR(H20&gt;Einstellungen!$M$6,H21&lt;Einstellungen!$K$6),0,IF(H21&gt;Einstellungen!$M$6,Einstellungen!$M$6,H21)-IF(H20&lt;Einstellungen!$K$6,Einstellungen!$K$6,H20)))&gt;Einstellungen!$K$15,Einstellungen!$O$15,0)),0)</f>
        <v>0</v>
      </c>
      <c r="I80" s="16">
        <f>IF(AND(Einstellungen!$K$14=1,I20&lt;&gt;"")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$16,Einstellungen!$O$16,IF((I21-I20)-IF(Einstellungen!$K$6&gt;Einstellungen!$M$6,(IF(I21&lt;Einstellungen!$K$6,0,I21-IF(I20&gt;Einstellungen!$K$6,I20,Einstellungen!$K$6)))+(IF(I21&gt;Einstellungen!$M$6,Einstellungen!$M$6,I21)-I20),IF(OR(I20&gt;Einstellungen!$M$6,I21&lt;Einstellungen!$K$6),0,IF(I21&gt;Einstellungen!$M$6,Einstellungen!$M$6,I21)-IF(I20&lt;Einstellungen!$K$6,Einstellungen!$K$6,I20)))&gt;Einstellungen!$K$15,Einstellungen!$O$15,0)),0)</f>
        <v>0</v>
      </c>
      <c r="J80" s="16">
        <f>IF(AND(Einstellungen!$K$14=1,J20&lt;&gt;"")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$16,Einstellungen!$O$16,IF((J21-J20)-IF(Einstellungen!$K$6&gt;Einstellungen!$M$6,(IF(J21&lt;Einstellungen!$K$6,0,J21-IF(J20&gt;Einstellungen!$K$6,J20,Einstellungen!$K$6)))+(IF(J21&gt;Einstellungen!$M$6,Einstellungen!$M$6,J21)-J20),IF(OR(J20&gt;Einstellungen!$M$6,J21&lt;Einstellungen!$K$6),0,IF(J21&gt;Einstellungen!$M$6,Einstellungen!$M$6,J21)-IF(J20&lt;Einstellungen!$K$6,Einstellungen!$K$6,J20)))&gt;Einstellungen!$K$15,Einstellungen!$O$15,0)),0)</f>
        <v>0</v>
      </c>
      <c r="K80" s="16">
        <f>IF(AND(Einstellungen!$K$14=1,K20&lt;&gt;"")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$16,Einstellungen!$O$16,IF((K21-K20)-IF(Einstellungen!$K$6&gt;Einstellungen!$M$6,(IF(K21&lt;Einstellungen!$K$6,0,K21-IF(K20&gt;Einstellungen!$K$6,K20,Einstellungen!$K$6)))+(IF(K21&gt;Einstellungen!$M$6,Einstellungen!$M$6,K21)-K20),IF(OR(K20&gt;Einstellungen!$M$6,K21&lt;Einstellungen!$K$6),0,IF(K21&gt;Einstellungen!$M$6,Einstellungen!$M$6,K21)-IF(K20&lt;Einstellungen!$K$6,Einstellungen!$K$6,K20)))&gt;Einstellungen!$K$15,Einstellungen!$O$15,0)),0)</f>
        <v>0</v>
      </c>
      <c r="L80" s="16">
        <f>IF(AND(Einstellungen!$K$14=1,L20&lt;&gt;"")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$16,Einstellungen!$O$16,IF((L21-L20)-IF(Einstellungen!$K$6&gt;Einstellungen!$M$6,(IF(L21&lt;Einstellungen!$K$6,0,L21-IF(L20&gt;Einstellungen!$K$6,L20,Einstellungen!$K$6)))+(IF(L21&gt;Einstellungen!$M$6,Einstellungen!$M$6,L21)-L20),IF(OR(L20&gt;Einstellungen!$M$6,L21&lt;Einstellungen!$K$6),0,IF(L21&gt;Einstellungen!$M$6,Einstellungen!$M$6,L21)-IF(L20&lt;Einstellungen!$K$6,Einstellungen!$K$6,L20)))&gt;Einstellungen!$K$15,Einstellungen!$O$15,0)),0)</f>
        <v>0</v>
      </c>
      <c r="M80" s="16">
        <f>IF(AND(Einstellungen!$K$14=1,M20&lt;&gt;"")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$16,Einstellungen!$O$16,IF((M21-M20)-IF(Einstellungen!$K$6&gt;Einstellungen!$M$6,(IF(M21&lt;Einstellungen!$K$6,0,M21-IF(M20&gt;Einstellungen!$K$6,M20,Einstellungen!$K$6)))+(IF(M21&gt;Einstellungen!$M$6,Einstellungen!$M$6,M21)-M20),IF(OR(M20&gt;Einstellungen!$M$6,M21&lt;Einstellungen!$K$6),0,IF(M21&gt;Einstellungen!$M$6,Einstellungen!$M$6,M21)-IF(M20&lt;Einstellungen!$K$6,Einstellungen!$K$6,M20)))&gt;Einstellungen!$K$15,Einstellungen!$O$15,0)),0)</f>
        <v>0</v>
      </c>
      <c r="N80" s="16">
        <f>IF(AND(Einstellungen!$K$14=1,N20&lt;&gt;"")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$16,Einstellungen!$O$16,IF((N21-N20)-IF(Einstellungen!$K$6&gt;Einstellungen!$M$6,(IF(N21&lt;Einstellungen!$K$6,0,N21-IF(N20&gt;Einstellungen!$K$6,N20,Einstellungen!$K$6)))+(IF(N21&gt;Einstellungen!$M$6,Einstellungen!$M$6,N21)-N20),IF(OR(N20&gt;Einstellungen!$M$6,N21&lt;Einstellungen!$K$6),0,IF(N21&gt;Einstellungen!$M$6,Einstellungen!$M$6,N21)-IF(N20&lt;Einstellungen!$K$6,Einstellungen!$K$6,N20)))&gt;Einstellungen!$K$15,Einstellungen!$O$15,0)),0)</f>
        <v>0</v>
      </c>
      <c r="O80" s="16">
        <f>IF(AND(Einstellungen!$K$14=1,O20&lt;&gt;"")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$16,Einstellungen!$O$16,IF((O21-O20)-IF(Einstellungen!$K$6&gt;Einstellungen!$M$6,(IF(O21&lt;Einstellungen!$K$6,0,O21-IF(O20&gt;Einstellungen!$K$6,O20,Einstellungen!$K$6)))+(IF(O21&gt;Einstellungen!$M$6,Einstellungen!$M$6,O21)-O20),IF(OR(O20&gt;Einstellungen!$M$6,O21&lt;Einstellungen!$K$6),0,IF(O21&gt;Einstellungen!$M$6,Einstellungen!$M$6,O21)-IF(O20&lt;Einstellungen!$K$6,Einstellungen!$K$6,O20)))&gt;Einstellungen!$K$15,Einstellungen!$O$15,0)),0)</f>
        <v>0</v>
      </c>
      <c r="P80" s="16">
        <f>IF(AND(Einstellungen!$K$14=1,P20&lt;&gt;"")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$16,Einstellungen!$O$16,IF((P21-P20)-IF(Einstellungen!$K$6&gt;Einstellungen!$M$6,(IF(P21&lt;Einstellungen!$K$6,0,P21-IF(P20&gt;Einstellungen!$K$6,P20,Einstellungen!$K$6)))+(IF(P21&gt;Einstellungen!$M$6,Einstellungen!$M$6,P21)-P20),IF(OR(P20&gt;Einstellungen!$M$6,P21&lt;Einstellungen!$K$6),0,IF(P21&gt;Einstellungen!$M$6,Einstellungen!$M$6,P21)-IF(P20&lt;Einstellungen!$K$6,Einstellungen!$K$6,P20)))&gt;Einstellungen!$K$15,Einstellungen!$O$15,0)),0)</f>
        <v>0</v>
      </c>
      <c r="Q80" s="16">
        <f>IF(AND(Einstellungen!$K$14=1,Q20&lt;&gt;"")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$16,Einstellungen!$O$16,IF((Q21-Q20)-IF(Einstellungen!$K$6&gt;Einstellungen!$M$6,(IF(Q21&lt;Einstellungen!$K$6,0,Q21-IF(Q20&gt;Einstellungen!$K$6,Q20,Einstellungen!$K$6)))+(IF(Q21&gt;Einstellungen!$M$6,Einstellungen!$M$6,Q21)-Q20),IF(OR(Q20&gt;Einstellungen!$M$6,Q21&lt;Einstellungen!$K$6),0,IF(Q21&gt;Einstellungen!$M$6,Einstellungen!$M$6,Q21)-IF(Q20&lt;Einstellungen!$K$6,Einstellungen!$K$6,Q20)))&gt;Einstellungen!$K$15,Einstellungen!$O$15,0)),0)</f>
        <v>0</v>
      </c>
      <c r="R80" s="16">
        <f>IF(AND(Einstellungen!$K$14=1,R20&lt;&gt;"")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$16,Einstellungen!$O$16,IF((R21-R20)-IF(Einstellungen!$K$6&gt;Einstellungen!$M$6,(IF(R21&lt;Einstellungen!$K$6,0,R21-IF(R20&gt;Einstellungen!$K$6,R20,Einstellungen!$K$6)))+(IF(R21&gt;Einstellungen!$M$6,Einstellungen!$M$6,R21)-R20),IF(OR(R20&gt;Einstellungen!$M$6,R21&lt;Einstellungen!$K$6),0,IF(R21&gt;Einstellungen!$M$6,Einstellungen!$M$6,R21)-IF(R20&lt;Einstellungen!$K$6,Einstellungen!$K$6,R20)))&gt;Einstellungen!$K$15,Einstellungen!$O$15,0)),0)</f>
        <v>0</v>
      </c>
      <c r="S80" s="16">
        <f>IF(AND(Einstellungen!$K$14=1,S20&lt;&gt;"")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$16,Einstellungen!$O$16,IF((S21-S20)-IF(Einstellungen!$K$6&gt;Einstellungen!$M$6,(IF(S21&lt;Einstellungen!$K$6,0,S21-IF(S20&gt;Einstellungen!$K$6,S20,Einstellungen!$K$6)))+(IF(S21&gt;Einstellungen!$M$6,Einstellungen!$M$6,S21)-S20),IF(OR(S20&gt;Einstellungen!$M$6,S21&lt;Einstellungen!$K$6),0,IF(S21&gt;Einstellungen!$M$6,Einstellungen!$M$6,S21)-IF(S20&lt;Einstellungen!$K$6,Einstellungen!$K$6,S20)))&gt;Einstellungen!$K$15,Einstellungen!$O$15,0)),0)</f>
        <v>0</v>
      </c>
      <c r="T80" s="16">
        <f>IF(AND(Einstellungen!$K$14=1,T20&lt;&gt;"")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$16,Einstellungen!$O$16,IF((T21-T20)-IF(Einstellungen!$K$6&gt;Einstellungen!$M$6,(IF(T21&lt;Einstellungen!$K$6,0,T21-IF(T20&gt;Einstellungen!$K$6,T20,Einstellungen!$K$6)))+(IF(T21&gt;Einstellungen!$M$6,Einstellungen!$M$6,T21)-T20),IF(OR(T20&gt;Einstellungen!$M$6,T21&lt;Einstellungen!$K$6),0,IF(T21&gt;Einstellungen!$M$6,Einstellungen!$M$6,T21)-IF(T20&lt;Einstellungen!$K$6,Einstellungen!$K$6,T20)))&gt;Einstellungen!$K$15,Einstellungen!$O$15,0)),0)</f>
        <v>0</v>
      </c>
      <c r="U80" s="16">
        <f>IF(AND(Einstellungen!$K$14=1,U20&lt;&gt;"")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$16,Einstellungen!$O$16,IF((U21-U20)-IF(Einstellungen!$K$6&gt;Einstellungen!$M$6,(IF(U21&lt;Einstellungen!$K$6,0,U21-IF(U20&gt;Einstellungen!$K$6,U20,Einstellungen!$K$6)))+(IF(U21&gt;Einstellungen!$M$6,Einstellungen!$M$6,U21)-U20),IF(OR(U20&gt;Einstellungen!$M$6,U21&lt;Einstellungen!$K$6),0,IF(U21&gt;Einstellungen!$M$6,Einstellungen!$M$6,U21)-IF(U20&lt;Einstellungen!$K$6,Einstellungen!$K$6,U20)))&gt;Einstellungen!$K$15,Einstellungen!$O$15,0)),0)</f>
        <v>0</v>
      </c>
      <c r="V80" s="16">
        <f>IF(AND(Einstellungen!$K$14=1,V20&lt;&gt;"")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$16,Einstellungen!$O$16,IF((V21-V20)-IF(Einstellungen!$K$6&gt;Einstellungen!$M$6,(IF(V21&lt;Einstellungen!$K$6,0,V21-IF(V20&gt;Einstellungen!$K$6,V20,Einstellungen!$K$6)))+(IF(V21&gt;Einstellungen!$M$6,Einstellungen!$M$6,V21)-V20),IF(OR(V20&gt;Einstellungen!$M$6,V21&lt;Einstellungen!$K$6),0,IF(V21&gt;Einstellungen!$M$6,Einstellungen!$M$6,V21)-IF(V20&lt;Einstellungen!$K$6,Einstellungen!$K$6,V20)))&gt;Einstellungen!$K$15,Einstellungen!$O$15,0)),0)</f>
        <v>0</v>
      </c>
      <c r="W80" s="16">
        <f>IF(AND(Einstellungen!$K$14=1,W20&lt;&gt;"")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$16,Einstellungen!$O$16,IF((W21-W20)-IF(Einstellungen!$K$6&gt;Einstellungen!$M$6,(IF(W21&lt;Einstellungen!$K$6,0,W21-IF(W20&gt;Einstellungen!$K$6,W20,Einstellungen!$K$6)))+(IF(W21&gt;Einstellungen!$M$6,Einstellungen!$M$6,W21)-W20),IF(OR(W20&gt;Einstellungen!$M$6,W21&lt;Einstellungen!$K$6),0,IF(W21&gt;Einstellungen!$M$6,Einstellungen!$M$6,W21)-IF(W20&lt;Einstellungen!$K$6,Einstellungen!$K$6,W20)))&gt;Einstellungen!$K$15,Einstellungen!$O$15,0)),0)</f>
        <v>0</v>
      </c>
      <c r="X80" s="16">
        <f>IF(AND(Einstellungen!$K$14=1,X20&lt;&gt;"")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$16,Einstellungen!$O$16,IF((X21-X20)-IF(Einstellungen!$K$6&gt;Einstellungen!$M$6,(IF(X21&lt;Einstellungen!$K$6,0,X21-IF(X20&gt;Einstellungen!$K$6,X20,Einstellungen!$K$6)))+(IF(X21&gt;Einstellungen!$M$6,Einstellungen!$M$6,X21)-X20),IF(OR(X20&gt;Einstellungen!$M$6,X21&lt;Einstellungen!$K$6),0,IF(X21&gt;Einstellungen!$M$6,Einstellungen!$M$6,X21)-IF(X20&lt;Einstellungen!$K$6,Einstellungen!$K$6,X20)))&gt;Einstellungen!$K$15,Einstellungen!$O$15,0)),0)</f>
        <v>0</v>
      </c>
      <c r="Y80" s="16">
        <f>IF(AND(Einstellungen!$K$14=1,Y20&lt;&gt;"")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$16,Einstellungen!$O$16,IF((Y21-Y20)-IF(Einstellungen!$K$6&gt;Einstellungen!$M$6,(IF(Y21&lt;Einstellungen!$K$6,0,Y21-IF(Y20&gt;Einstellungen!$K$6,Y20,Einstellungen!$K$6)))+(IF(Y21&gt;Einstellungen!$M$6,Einstellungen!$M$6,Y21)-Y20),IF(OR(Y20&gt;Einstellungen!$M$6,Y21&lt;Einstellungen!$K$6),0,IF(Y21&gt;Einstellungen!$M$6,Einstellungen!$M$6,Y21)-IF(Y20&lt;Einstellungen!$K$6,Einstellungen!$K$6,Y20)))&gt;Einstellungen!$K$15,Einstellungen!$O$15,0)),0)</f>
        <v>0</v>
      </c>
      <c r="Z80" s="16">
        <f>IF(AND(Einstellungen!$K$14=1,Z20&lt;&gt;"")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$16,Einstellungen!$O$16,IF((Z21-Z20)-IF(Einstellungen!$K$6&gt;Einstellungen!$M$6,(IF(Z21&lt;Einstellungen!$K$6,0,Z21-IF(Z20&gt;Einstellungen!$K$6,Z20,Einstellungen!$K$6)))+(IF(Z21&gt;Einstellungen!$M$6,Einstellungen!$M$6,Z21)-Z20),IF(OR(Z20&gt;Einstellungen!$M$6,Z21&lt;Einstellungen!$K$6),0,IF(Z21&gt;Einstellungen!$M$6,Einstellungen!$M$6,Z21)-IF(Z20&lt;Einstellungen!$K$6,Einstellungen!$K$6,Z20)))&gt;Einstellungen!$K$15,Einstellungen!$O$15,0)),0)</f>
        <v>0</v>
      </c>
      <c r="AA80" s="16">
        <f>IF(AND(Einstellungen!$K$14=1,AA20&lt;&gt;"")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$16,Einstellungen!$O$16,IF((AA21-AA20)-IF(Einstellungen!$K$6&gt;Einstellungen!$M$6,(IF(AA21&lt;Einstellungen!$K$6,0,AA21-IF(AA20&gt;Einstellungen!$K$6,AA20,Einstellungen!$K$6)))+(IF(AA21&gt;Einstellungen!$M$6,Einstellungen!$M$6,AA21)-AA20),IF(OR(AA20&gt;Einstellungen!$M$6,AA21&lt;Einstellungen!$K$6),0,IF(AA21&gt;Einstellungen!$M$6,Einstellungen!$M$6,AA21)-IF(AA20&lt;Einstellungen!$K$6,Einstellungen!$K$6,AA20)))&gt;Einstellungen!$K$15,Einstellungen!$O$15,0)),0)</f>
        <v>0</v>
      </c>
      <c r="AB80" s="16">
        <f>IF(AND(Einstellungen!$K$14=1,AB20&lt;&gt;"")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$16,Einstellungen!$O$16,IF((AB21-AB20)-IF(Einstellungen!$K$6&gt;Einstellungen!$M$6,(IF(AB21&lt;Einstellungen!$K$6,0,AB21-IF(AB20&gt;Einstellungen!$K$6,AB20,Einstellungen!$K$6)))+(IF(AB21&gt;Einstellungen!$M$6,Einstellungen!$M$6,AB21)-AB20),IF(OR(AB20&gt;Einstellungen!$M$6,AB21&lt;Einstellungen!$K$6),0,IF(AB21&gt;Einstellungen!$M$6,Einstellungen!$M$6,AB21)-IF(AB20&lt;Einstellungen!$K$6,Einstellungen!$K$6,AB20)))&gt;Einstellungen!$K$15,Einstellungen!$O$15,0)),0)</f>
        <v>0</v>
      </c>
      <c r="AC80" s="16">
        <f>IF(AND(Einstellungen!$K$14=1,AC20&lt;&gt;"")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$16,Einstellungen!$O$16,IF((AC21-AC20)-IF(Einstellungen!$K$6&gt;Einstellungen!$M$6,(IF(AC21&lt;Einstellungen!$K$6,0,AC21-IF(AC20&gt;Einstellungen!$K$6,AC20,Einstellungen!$K$6)))+(IF(AC21&gt;Einstellungen!$M$6,Einstellungen!$M$6,AC21)-AC20),IF(OR(AC20&gt;Einstellungen!$M$6,AC21&lt;Einstellungen!$K$6),0,IF(AC21&gt;Einstellungen!$M$6,Einstellungen!$M$6,AC21)-IF(AC20&lt;Einstellungen!$K$6,Einstellungen!$K$6,AC20)))&gt;Einstellungen!$K$15,Einstellungen!$O$15,0)),0)</f>
        <v>0</v>
      </c>
      <c r="AD80" s="16">
        <f>IF(AND(Einstellungen!$K$14=1,AD20&lt;&gt;"")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$16,Einstellungen!$O$16,IF((AD21-AD20)-IF(Einstellungen!$K$6&gt;Einstellungen!$M$6,(IF(AD21&lt;Einstellungen!$K$6,0,AD21-IF(AD20&gt;Einstellungen!$K$6,AD20,Einstellungen!$K$6)))+(IF(AD21&gt;Einstellungen!$M$6,Einstellungen!$M$6,AD21)-AD20),IF(OR(AD20&gt;Einstellungen!$M$6,AD21&lt;Einstellungen!$K$6),0,IF(AD21&gt;Einstellungen!$M$6,Einstellungen!$M$6,AD21)-IF(AD20&lt;Einstellungen!$K$6,Einstellungen!$K$6,AD20)))&gt;Einstellungen!$K$15,Einstellungen!$O$15,0)),0)</f>
        <v>0</v>
      </c>
      <c r="AE80" s="16">
        <f>IF(AND(Einstellungen!$K$14=1,AE20&lt;&gt;"")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$16,Einstellungen!$O$16,IF((AE21-AE20)-IF(Einstellungen!$K$6&gt;Einstellungen!$M$6,(IF(AE21&lt;Einstellungen!$K$6,0,AE21-IF(AE20&gt;Einstellungen!$K$6,AE20,Einstellungen!$K$6)))+(IF(AE21&gt;Einstellungen!$M$6,Einstellungen!$M$6,AE21)-AE20),IF(OR(AE20&gt;Einstellungen!$M$6,AE21&lt;Einstellungen!$K$6),0,IF(AE21&gt;Einstellungen!$M$6,Einstellungen!$M$6,AE21)-IF(AE20&lt;Einstellungen!$K$6,Einstellungen!$K$6,AE20)))&gt;Einstellungen!$K$15,Einstellungen!$O$15,0)),0)</f>
        <v>0</v>
      </c>
      <c r="AF80" s="16">
        <f>IF(AND(Einstellungen!$K$14=1,AF20&lt;&gt;"")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$16,Einstellungen!$O$16,IF((AF21-AF20)-IF(Einstellungen!$K$6&gt;Einstellungen!$M$6,(IF(AF21&lt;Einstellungen!$K$6,0,AF21-IF(AF20&gt;Einstellungen!$K$6,AF20,Einstellungen!$K$6)))+(IF(AF21&gt;Einstellungen!$M$6,Einstellungen!$M$6,AF21)-AF20),IF(OR(AF20&gt;Einstellungen!$M$6,AF21&lt;Einstellungen!$K$6),0,IF(AF21&gt;Einstellungen!$M$6,Einstellungen!$M$6,AF21)-IF(AF20&lt;Einstellungen!$K$6,Einstellungen!$K$6,AF20)))&gt;Einstellungen!$K$15,Einstellungen!$O$15,0)),0)</f>
        <v>0</v>
      </c>
      <c r="AG80" s="16">
        <f>IF(AND(Einstellungen!$K$14=1,AG20&lt;&gt;"")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$16,Einstellungen!$O$16,IF((AG21-AG20)-IF(Einstellungen!$K$6&gt;Einstellungen!$M$6,(IF(AG21&lt;Einstellungen!$K$6,0,AG21-IF(AG20&gt;Einstellungen!$K$6,AG20,Einstellungen!$K$6)))+(IF(AG21&gt;Einstellungen!$M$6,Einstellungen!$M$6,AG21)-AG20),IF(OR(AG20&gt;Einstellungen!$M$6,AG21&lt;Einstellungen!$K$6),0,IF(AG21&gt;Einstellungen!$M$6,Einstellungen!$M$6,AG21)-IF(AG20&lt;Einstellungen!$K$6,Einstellungen!$K$6,AG20)))&gt;Einstellungen!$K$15,Einstellungen!$O$15,0)),0)</f>
        <v>0</v>
      </c>
    </row>
    <row r="81" spans="1:33" s="16" customFormat="1" x14ac:dyDescent="0.25">
      <c r="A81" s="38"/>
      <c r="B81" s="37" t="str">
        <f>IF(AND(Einstellungen!$B$5&gt;1,Einstellungen!$K$14=1),"2","")</f>
        <v>2</v>
      </c>
      <c r="C81" s="16">
        <f>IF(AND(Einstellungen!$K$14=1,C24&lt;&gt;"")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$16,Einstellungen!$O$16,IF((C25-C24)-IF(Einstellungen!$K$6&gt;Einstellungen!$M$6,(IF(C25&lt;Einstellungen!$K$6,0,C25-IF(C24&gt;Einstellungen!$K$6,C24,Einstellungen!$K$6)))+(IF(C25&gt;Einstellungen!$M$6,Einstellungen!$M$6,C25)-C24),IF(OR(C24&gt;Einstellungen!$M$6,C25&lt;Einstellungen!$K$6),0,IF(C25&gt;Einstellungen!$M$6,Einstellungen!$M$6,C25)-IF(C24&lt;Einstellungen!$K$6,Einstellungen!$K$6,C24)))&gt;Einstellungen!$K$15,Einstellungen!$O$15,0)),0)</f>
        <v>0</v>
      </c>
      <c r="D81" s="16">
        <f>IF(AND(Einstellungen!$K$14=1,D24&lt;&gt;"")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$16,Einstellungen!$O$16,IF((D25-D24)-IF(Einstellungen!$K$6&gt;Einstellungen!$M$6,(IF(D25&lt;Einstellungen!$K$6,0,D25-IF(D24&gt;Einstellungen!$K$6,D24,Einstellungen!$K$6)))+(IF(D25&gt;Einstellungen!$M$6,Einstellungen!$M$6,D25)-D24),IF(OR(D24&gt;Einstellungen!$M$6,D25&lt;Einstellungen!$K$6),0,IF(D25&gt;Einstellungen!$M$6,Einstellungen!$M$6,D25)-IF(D24&lt;Einstellungen!$K$6,Einstellungen!$K$6,D24)))&gt;Einstellungen!$K$15,Einstellungen!$O$15,0)),0)</f>
        <v>0</v>
      </c>
      <c r="E81" s="16">
        <f>IF(AND(Einstellungen!$K$14=1,E24&lt;&gt;"")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$16,Einstellungen!$O$16,IF((E25-E24)-IF(Einstellungen!$K$6&gt;Einstellungen!$M$6,(IF(E25&lt;Einstellungen!$K$6,0,E25-IF(E24&gt;Einstellungen!$K$6,E24,Einstellungen!$K$6)))+(IF(E25&gt;Einstellungen!$M$6,Einstellungen!$M$6,E25)-E24),IF(OR(E24&gt;Einstellungen!$M$6,E25&lt;Einstellungen!$K$6),0,IF(E25&gt;Einstellungen!$M$6,Einstellungen!$M$6,E25)-IF(E24&lt;Einstellungen!$K$6,Einstellungen!$K$6,E24)))&gt;Einstellungen!$K$15,Einstellungen!$O$15,0)),0)</f>
        <v>0</v>
      </c>
      <c r="F81" s="16">
        <f>IF(AND(Einstellungen!$K$14=1,F24&lt;&gt;"")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$16,Einstellungen!$O$16,IF((F25-F24)-IF(Einstellungen!$K$6&gt;Einstellungen!$M$6,(IF(F25&lt;Einstellungen!$K$6,0,F25-IF(F24&gt;Einstellungen!$K$6,F24,Einstellungen!$K$6)))+(IF(F25&gt;Einstellungen!$M$6,Einstellungen!$M$6,F25)-F24),IF(OR(F24&gt;Einstellungen!$M$6,F25&lt;Einstellungen!$K$6),0,IF(F25&gt;Einstellungen!$M$6,Einstellungen!$M$6,F25)-IF(F24&lt;Einstellungen!$K$6,Einstellungen!$K$6,F24)))&gt;Einstellungen!$K$15,Einstellungen!$O$15,0)),0)</f>
        <v>0</v>
      </c>
      <c r="G81" s="16">
        <f>IF(AND(Einstellungen!$K$14=1,G24&lt;&gt;"")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$16,Einstellungen!$O$16,IF((G25-G24)-IF(Einstellungen!$K$6&gt;Einstellungen!$M$6,(IF(G25&lt;Einstellungen!$K$6,0,G25-IF(G24&gt;Einstellungen!$K$6,G24,Einstellungen!$K$6)))+(IF(G25&gt;Einstellungen!$M$6,Einstellungen!$M$6,G25)-G24),IF(OR(G24&gt;Einstellungen!$M$6,G25&lt;Einstellungen!$K$6),0,IF(G25&gt;Einstellungen!$M$6,Einstellungen!$M$6,G25)-IF(G24&lt;Einstellungen!$K$6,Einstellungen!$K$6,G24)))&gt;Einstellungen!$K$15,Einstellungen!$O$15,0)),0)</f>
        <v>0</v>
      </c>
      <c r="H81" s="16">
        <f>IF(AND(Einstellungen!$K$14=1,H24&lt;&gt;"")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$16,Einstellungen!$O$16,IF((H25-H24)-IF(Einstellungen!$K$6&gt;Einstellungen!$M$6,(IF(H25&lt;Einstellungen!$K$6,0,H25-IF(H24&gt;Einstellungen!$K$6,H24,Einstellungen!$K$6)))+(IF(H25&gt;Einstellungen!$M$6,Einstellungen!$M$6,H25)-H24),IF(OR(H24&gt;Einstellungen!$M$6,H25&lt;Einstellungen!$K$6),0,IF(H25&gt;Einstellungen!$M$6,Einstellungen!$M$6,H25)-IF(H24&lt;Einstellungen!$K$6,Einstellungen!$K$6,H24)))&gt;Einstellungen!$K$15,Einstellungen!$O$15,0)),0)</f>
        <v>0</v>
      </c>
      <c r="I81" s="16">
        <f>IF(AND(Einstellungen!$K$14=1,I24&lt;&gt;"")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$16,Einstellungen!$O$16,IF((I25-I24)-IF(Einstellungen!$K$6&gt;Einstellungen!$M$6,(IF(I25&lt;Einstellungen!$K$6,0,I25-IF(I24&gt;Einstellungen!$K$6,I24,Einstellungen!$K$6)))+(IF(I25&gt;Einstellungen!$M$6,Einstellungen!$M$6,I25)-I24),IF(OR(I24&gt;Einstellungen!$M$6,I25&lt;Einstellungen!$K$6),0,IF(I25&gt;Einstellungen!$M$6,Einstellungen!$M$6,I25)-IF(I24&lt;Einstellungen!$K$6,Einstellungen!$K$6,I24)))&gt;Einstellungen!$K$15,Einstellungen!$O$15,0)),0)</f>
        <v>0</v>
      </c>
      <c r="J81" s="16">
        <f>IF(AND(Einstellungen!$K$14=1,J24&lt;&gt;"")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$16,Einstellungen!$O$16,IF((J25-J24)-IF(Einstellungen!$K$6&gt;Einstellungen!$M$6,(IF(J25&lt;Einstellungen!$K$6,0,J25-IF(J24&gt;Einstellungen!$K$6,J24,Einstellungen!$K$6)))+(IF(J25&gt;Einstellungen!$M$6,Einstellungen!$M$6,J25)-J24),IF(OR(J24&gt;Einstellungen!$M$6,J25&lt;Einstellungen!$K$6),0,IF(J25&gt;Einstellungen!$M$6,Einstellungen!$M$6,J25)-IF(J24&lt;Einstellungen!$K$6,Einstellungen!$K$6,J24)))&gt;Einstellungen!$K$15,Einstellungen!$O$15,0)),0)</f>
        <v>0</v>
      </c>
      <c r="K81" s="16">
        <f>IF(AND(Einstellungen!$K$14=1,K24&lt;&gt;"")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$16,Einstellungen!$O$16,IF((K25-K24)-IF(Einstellungen!$K$6&gt;Einstellungen!$M$6,(IF(K25&lt;Einstellungen!$K$6,0,K25-IF(K24&gt;Einstellungen!$K$6,K24,Einstellungen!$K$6)))+(IF(K25&gt;Einstellungen!$M$6,Einstellungen!$M$6,K25)-K24),IF(OR(K24&gt;Einstellungen!$M$6,K25&lt;Einstellungen!$K$6),0,IF(K25&gt;Einstellungen!$M$6,Einstellungen!$M$6,K25)-IF(K24&lt;Einstellungen!$K$6,Einstellungen!$K$6,K24)))&gt;Einstellungen!$K$15,Einstellungen!$O$15,0)),0)</f>
        <v>0</v>
      </c>
      <c r="L81" s="16">
        <f>IF(AND(Einstellungen!$K$14=1,L24&lt;&gt;"")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$16,Einstellungen!$O$16,IF((L25-L24)-IF(Einstellungen!$K$6&gt;Einstellungen!$M$6,(IF(L25&lt;Einstellungen!$K$6,0,L25-IF(L24&gt;Einstellungen!$K$6,L24,Einstellungen!$K$6)))+(IF(L25&gt;Einstellungen!$M$6,Einstellungen!$M$6,L25)-L24),IF(OR(L24&gt;Einstellungen!$M$6,L25&lt;Einstellungen!$K$6),0,IF(L25&gt;Einstellungen!$M$6,Einstellungen!$M$6,L25)-IF(L24&lt;Einstellungen!$K$6,Einstellungen!$K$6,L24)))&gt;Einstellungen!$K$15,Einstellungen!$O$15,0)),0)</f>
        <v>0</v>
      </c>
      <c r="M81" s="16">
        <f>IF(AND(Einstellungen!$K$14=1,M24&lt;&gt;"")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$16,Einstellungen!$O$16,IF((M25-M24)-IF(Einstellungen!$K$6&gt;Einstellungen!$M$6,(IF(M25&lt;Einstellungen!$K$6,0,M25-IF(M24&gt;Einstellungen!$K$6,M24,Einstellungen!$K$6)))+(IF(M25&gt;Einstellungen!$M$6,Einstellungen!$M$6,M25)-M24),IF(OR(M24&gt;Einstellungen!$M$6,M25&lt;Einstellungen!$K$6),0,IF(M25&gt;Einstellungen!$M$6,Einstellungen!$M$6,M25)-IF(M24&lt;Einstellungen!$K$6,Einstellungen!$K$6,M24)))&gt;Einstellungen!$K$15,Einstellungen!$O$15,0)),0)</f>
        <v>0</v>
      </c>
      <c r="N81" s="16">
        <f>IF(AND(Einstellungen!$K$14=1,N24&lt;&gt;"")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$16,Einstellungen!$O$16,IF((N25-N24)-IF(Einstellungen!$K$6&gt;Einstellungen!$M$6,(IF(N25&lt;Einstellungen!$K$6,0,N25-IF(N24&gt;Einstellungen!$K$6,N24,Einstellungen!$K$6)))+(IF(N25&gt;Einstellungen!$M$6,Einstellungen!$M$6,N25)-N24),IF(OR(N24&gt;Einstellungen!$M$6,N25&lt;Einstellungen!$K$6),0,IF(N25&gt;Einstellungen!$M$6,Einstellungen!$M$6,N25)-IF(N24&lt;Einstellungen!$K$6,Einstellungen!$K$6,N24)))&gt;Einstellungen!$K$15,Einstellungen!$O$15,0)),0)</f>
        <v>0</v>
      </c>
      <c r="O81" s="16">
        <f>IF(AND(Einstellungen!$K$14=1,O24&lt;&gt;"")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$16,Einstellungen!$O$16,IF((O25-O24)-IF(Einstellungen!$K$6&gt;Einstellungen!$M$6,(IF(O25&lt;Einstellungen!$K$6,0,O25-IF(O24&gt;Einstellungen!$K$6,O24,Einstellungen!$K$6)))+(IF(O25&gt;Einstellungen!$M$6,Einstellungen!$M$6,O25)-O24),IF(OR(O24&gt;Einstellungen!$M$6,O25&lt;Einstellungen!$K$6),0,IF(O25&gt;Einstellungen!$M$6,Einstellungen!$M$6,O25)-IF(O24&lt;Einstellungen!$K$6,Einstellungen!$K$6,O24)))&gt;Einstellungen!$K$15,Einstellungen!$O$15,0)),0)</f>
        <v>0</v>
      </c>
      <c r="P81" s="16">
        <f>IF(AND(Einstellungen!$K$14=1,P24&lt;&gt;"")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$16,Einstellungen!$O$16,IF((P25-P24)-IF(Einstellungen!$K$6&gt;Einstellungen!$M$6,(IF(P25&lt;Einstellungen!$K$6,0,P25-IF(P24&gt;Einstellungen!$K$6,P24,Einstellungen!$K$6)))+(IF(P25&gt;Einstellungen!$M$6,Einstellungen!$M$6,P25)-P24),IF(OR(P24&gt;Einstellungen!$M$6,P25&lt;Einstellungen!$K$6),0,IF(P25&gt;Einstellungen!$M$6,Einstellungen!$M$6,P25)-IF(P24&lt;Einstellungen!$K$6,Einstellungen!$K$6,P24)))&gt;Einstellungen!$K$15,Einstellungen!$O$15,0)),0)</f>
        <v>0</v>
      </c>
      <c r="Q81" s="16">
        <f>IF(AND(Einstellungen!$K$14=1,Q24&lt;&gt;"")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$16,Einstellungen!$O$16,IF((Q25-Q24)-IF(Einstellungen!$K$6&gt;Einstellungen!$M$6,(IF(Q25&lt;Einstellungen!$K$6,0,Q25-IF(Q24&gt;Einstellungen!$K$6,Q24,Einstellungen!$K$6)))+(IF(Q25&gt;Einstellungen!$M$6,Einstellungen!$M$6,Q25)-Q24),IF(OR(Q24&gt;Einstellungen!$M$6,Q25&lt;Einstellungen!$K$6),0,IF(Q25&gt;Einstellungen!$M$6,Einstellungen!$M$6,Q25)-IF(Q24&lt;Einstellungen!$K$6,Einstellungen!$K$6,Q24)))&gt;Einstellungen!$K$15,Einstellungen!$O$15,0)),0)</f>
        <v>0</v>
      </c>
      <c r="R81" s="16">
        <f>IF(AND(Einstellungen!$K$14=1,R24&lt;&gt;"")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$16,Einstellungen!$O$16,IF((R25-R24)-IF(Einstellungen!$K$6&gt;Einstellungen!$M$6,(IF(R25&lt;Einstellungen!$K$6,0,R25-IF(R24&gt;Einstellungen!$K$6,R24,Einstellungen!$K$6)))+(IF(R25&gt;Einstellungen!$M$6,Einstellungen!$M$6,R25)-R24),IF(OR(R24&gt;Einstellungen!$M$6,R25&lt;Einstellungen!$K$6),0,IF(R25&gt;Einstellungen!$M$6,Einstellungen!$M$6,R25)-IF(R24&lt;Einstellungen!$K$6,Einstellungen!$K$6,R24)))&gt;Einstellungen!$K$15,Einstellungen!$O$15,0)),0)</f>
        <v>0</v>
      </c>
      <c r="S81" s="16">
        <f>IF(AND(Einstellungen!$K$14=1,S24&lt;&gt;"")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$16,Einstellungen!$O$16,IF((S25-S24)-IF(Einstellungen!$K$6&gt;Einstellungen!$M$6,(IF(S25&lt;Einstellungen!$K$6,0,S25-IF(S24&gt;Einstellungen!$K$6,S24,Einstellungen!$K$6)))+(IF(S25&gt;Einstellungen!$M$6,Einstellungen!$M$6,S25)-S24),IF(OR(S24&gt;Einstellungen!$M$6,S25&lt;Einstellungen!$K$6),0,IF(S25&gt;Einstellungen!$M$6,Einstellungen!$M$6,S25)-IF(S24&lt;Einstellungen!$K$6,Einstellungen!$K$6,S24)))&gt;Einstellungen!$K$15,Einstellungen!$O$15,0)),0)</f>
        <v>0</v>
      </c>
      <c r="T81" s="16">
        <f>IF(AND(Einstellungen!$K$14=1,T24&lt;&gt;"")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$16,Einstellungen!$O$16,IF((T25-T24)-IF(Einstellungen!$K$6&gt;Einstellungen!$M$6,(IF(T25&lt;Einstellungen!$K$6,0,T25-IF(T24&gt;Einstellungen!$K$6,T24,Einstellungen!$K$6)))+(IF(T25&gt;Einstellungen!$M$6,Einstellungen!$M$6,T25)-T24),IF(OR(T24&gt;Einstellungen!$M$6,T25&lt;Einstellungen!$K$6),0,IF(T25&gt;Einstellungen!$M$6,Einstellungen!$M$6,T25)-IF(T24&lt;Einstellungen!$K$6,Einstellungen!$K$6,T24)))&gt;Einstellungen!$K$15,Einstellungen!$O$15,0)),0)</f>
        <v>0</v>
      </c>
      <c r="U81" s="16">
        <f>IF(AND(Einstellungen!$K$14=1,U24&lt;&gt;"")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$16,Einstellungen!$O$16,IF((U25-U24)-IF(Einstellungen!$K$6&gt;Einstellungen!$M$6,(IF(U25&lt;Einstellungen!$K$6,0,U25-IF(U24&gt;Einstellungen!$K$6,U24,Einstellungen!$K$6)))+(IF(U25&gt;Einstellungen!$M$6,Einstellungen!$M$6,U25)-U24),IF(OR(U24&gt;Einstellungen!$M$6,U25&lt;Einstellungen!$K$6),0,IF(U25&gt;Einstellungen!$M$6,Einstellungen!$M$6,U25)-IF(U24&lt;Einstellungen!$K$6,Einstellungen!$K$6,U24)))&gt;Einstellungen!$K$15,Einstellungen!$O$15,0)),0)</f>
        <v>0</v>
      </c>
      <c r="V81" s="16">
        <f>IF(AND(Einstellungen!$K$14=1,V24&lt;&gt;"")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$16,Einstellungen!$O$16,IF((V25-V24)-IF(Einstellungen!$K$6&gt;Einstellungen!$M$6,(IF(V25&lt;Einstellungen!$K$6,0,V25-IF(V24&gt;Einstellungen!$K$6,V24,Einstellungen!$K$6)))+(IF(V25&gt;Einstellungen!$M$6,Einstellungen!$M$6,V25)-V24),IF(OR(V24&gt;Einstellungen!$M$6,V25&lt;Einstellungen!$K$6),0,IF(V25&gt;Einstellungen!$M$6,Einstellungen!$M$6,V25)-IF(V24&lt;Einstellungen!$K$6,Einstellungen!$K$6,V24)))&gt;Einstellungen!$K$15,Einstellungen!$O$15,0)),0)</f>
        <v>0</v>
      </c>
      <c r="W81" s="16">
        <f>IF(AND(Einstellungen!$K$14=1,W24&lt;&gt;"")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$16,Einstellungen!$O$16,IF((W25-W24)-IF(Einstellungen!$K$6&gt;Einstellungen!$M$6,(IF(W25&lt;Einstellungen!$K$6,0,W25-IF(W24&gt;Einstellungen!$K$6,W24,Einstellungen!$K$6)))+(IF(W25&gt;Einstellungen!$M$6,Einstellungen!$M$6,W25)-W24),IF(OR(W24&gt;Einstellungen!$M$6,W25&lt;Einstellungen!$K$6),0,IF(W25&gt;Einstellungen!$M$6,Einstellungen!$M$6,W25)-IF(W24&lt;Einstellungen!$K$6,Einstellungen!$K$6,W24)))&gt;Einstellungen!$K$15,Einstellungen!$O$15,0)),0)</f>
        <v>0</v>
      </c>
      <c r="X81" s="16">
        <f>IF(AND(Einstellungen!$K$14=1,X24&lt;&gt;"")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$16,Einstellungen!$O$16,IF((X25-X24)-IF(Einstellungen!$K$6&gt;Einstellungen!$M$6,(IF(X25&lt;Einstellungen!$K$6,0,X25-IF(X24&gt;Einstellungen!$K$6,X24,Einstellungen!$K$6)))+(IF(X25&gt;Einstellungen!$M$6,Einstellungen!$M$6,X25)-X24),IF(OR(X24&gt;Einstellungen!$M$6,X25&lt;Einstellungen!$K$6),0,IF(X25&gt;Einstellungen!$M$6,Einstellungen!$M$6,X25)-IF(X24&lt;Einstellungen!$K$6,Einstellungen!$K$6,X24)))&gt;Einstellungen!$K$15,Einstellungen!$O$15,0)),0)</f>
        <v>0</v>
      </c>
      <c r="Y81" s="16">
        <f>IF(AND(Einstellungen!$K$14=1,Y24&lt;&gt;"")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$16,Einstellungen!$O$16,IF((Y25-Y24)-IF(Einstellungen!$K$6&gt;Einstellungen!$M$6,(IF(Y25&lt;Einstellungen!$K$6,0,Y25-IF(Y24&gt;Einstellungen!$K$6,Y24,Einstellungen!$K$6)))+(IF(Y25&gt;Einstellungen!$M$6,Einstellungen!$M$6,Y25)-Y24),IF(OR(Y24&gt;Einstellungen!$M$6,Y25&lt;Einstellungen!$K$6),0,IF(Y25&gt;Einstellungen!$M$6,Einstellungen!$M$6,Y25)-IF(Y24&lt;Einstellungen!$K$6,Einstellungen!$K$6,Y24)))&gt;Einstellungen!$K$15,Einstellungen!$O$15,0)),0)</f>
        <v>0</v>
      </c>
      <c r="Z81" s="16">
        <f>IF(AND(Einstellungen!$K$14=1,Z24&lt;&gt;"")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$16,Einstellungen!$O$16,IF((Z25-Z24)-IF(Einstellungen!$K$6&gt;Einstellungen!$M$6,(IF(Z25&lt;Einstellungen!$K$6,0,Z25-IF(Z24&gt;Einstellungen!$K$6,Z24,Einstellungen!$K$6)))+(IF(Z25&gt;Einstellungen!$M$6,Einstellungen!$M$6,Z25)-Z24),IF(OR(Z24&gt;Einstellungen!$M$6,Z25&lt;Einstellungen!$K$6),0,IF(Z25&gt;Einstellungen!$M$6,Einstellungen!$M$6,Z25)-IF(Z24&lt;Einstellungen!$K$6,Einstellungen!$K$6,Z24)))&gt;Einstellungen!$K$15,Einstellungen!$O$15,0)),0)</f>
        <v>0</v>
      </c>
      <c r="AA81" s="16">
        <f>IF(AND(Einstellungen!$K$14=1,AA24&lt;&gt;"")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$16,Einstellungen!$O$16,IF((AA25-AA24)-IF(Einstellungen!$K$6&gt;Einstellungen!$M$6,(IF(AA25&lt;Einstellungen!$K$6,0,AA25-IF(AA24&gt;Einstellungen!$K$6,AA24,Einstellungen!$K$6)))+(IF(AA25&gt;Einstellungen!$M$6,Einstellungen!$M$6,AA25)-AA24),IF(OR(AA24&gt;Einstellungen!$M$6,AA25&lt;Einstellungen!$K$6),0,IF(AA25&gt;Einstellungen!$M$6,Einstellungen!$M$6,AA25)-IF(AA24&lt;Einstellungen!$K$6,Einstellungen!$K$6,AA24)))&gt;Einstellungen!$K$15,Einstellungen!$O$15,0)),0)</f>
        <v>0</v>
      </c>
      <c r="AB81" s="16">
        <f>IF(AND(Einstellungen!$K$14=1,AB24&lt;&gt;"")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$16,Einstellungen!$O$16,IF((AB25-AB24)-IF(Einstellungen!$K$6&gt;Einstellungen!$M$6,(IF(AB25&lt;Einstellungen!$K$6,0,AB25-IF(AB24&gt;Einstellungen!$K$6,AB24,Einstellungen!$K$6)))+(IF(AB25&gt;Einstellungen!$M$6,Einstellungen!$M$6,AB25)-AB24),IF(OR(AB24&gt;Einstellungen!$M$6,AB25&lt;Einstellungen!$K$6),0,IF(AB25&gt;Einstellungen!$M$6,Einstellungen!$M$6,AB25)-IF(AB24&lt;Einstellungen!$K$6,Einstellungen!$K$6,AB24)))&gt;Einstellungen!$K$15,Einstellungen!$O$15,0)),0)</f>
        <v>0</v>
      </c>
      <c r="AC81" s="16">
        <f>IF(AND(Einstellungen!$K$14=1,AC24&lt;&gt;"")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$16,Einstellungen!$O$16,IF((AC25-AC24)-IF(Einstellungen!$K$6&gt;Einstellungen!$M$6,(IF(AC25&lt;Einstellungen!$K$6,0,AC25-IF(AC24&gt;Einstellungen!$K$6,AC24,Einstellungen!$K$6)))+(IF(AC25&gt;Einstellungen!$M$6,Einstellungen!$M$6,AC25)-AC24),IF(OR(AC24&gt;Einstellungen!$M$6,AC25&lt;Einstellungen!$K$6),0,IF(AC25&gt;Einstellungen!$M$6,Einstellungen!$M$6,AC25)-IF(AC24&lt;Einstellungen!$K$6,Einstellungen!$K$6,AC24)))&gt;Einstellungen!$K$15,Einstellungen!$O$15,0)),0)</f>
        <v>0</v>
      </c>
      <c r="AD81" s="16">
        <f>IF(AND(Einstellungen!$K$14=1,AD24&lt;&gt;"")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$16,Einstellungen!$O$16,IF((AD25-AD24)-IF(Einstellungen!$K$6&gt;Einstellungen!$M$6,(IF(AD25&lt;Einstellungen!$K$6,0,AD25-IF(AD24&gt;Einstellungen!$K$6,AD24,Einstellungen!$K$6)))+(IF(AD25&gt;Einstellungen!$M$6,Einstellungen!$M$6,AD25)-AD24),IF(OR(AD24&gt;Einstellungen!$M$6,AD25&lt;Einstellungen!$K$6),0,IF(AD25&gt;Einstellungen!$M$6,Einstellungen!$M$6,AD25)-IF(AD24&lt;Einstellungen!$K$6,Einstellungen!$K$6,AD24)))&gt;Einstellungen!$K$15,Einstellungen!$O$15,0)),0)</f>
        <v>0</v>
      </c>
      <c r="AE81" s="16">
        <f>IF(AND(Einstellungen!$K$14=1,AE24&lt;&gt;"")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$16,Einstellungen!$O$16,IF((AE25-AE24)-IF(Einstellungen!$K$6&gt;Einstellungen!$M$6,(IF(AE25&lt;Einstellungen!$K$6,0,AE25-IF(AE24&gt;Einstellungen!$K$6,AE24,Einstellungen!$K$6)))+(IF(AE25&gt;Einstellungen!$M$6,Einstellungen!$M$6,AE25)-AE24),IF(OR(AE24&gt;Einstellungen!$M$6,AE25&lt;Einstellungen!$K$6),0,IF(AE25&gt;Einstellungen!$M$6,Einstellungen!$M$6,AE25)-IF(AE24&lt;Einstellungen!$K$6,Einstellungen!$K$6,AE24)))&gt;Einstellungen!$K$15,Einstellungen!$O$15,0)),0)</f>
        <v>0</v>
      </c>
      <c r="AF81" s="16">
        <f>IF(AND(Einstellungen!$K$14=1,AF24&lt;&gt;"")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$16,Einstellungen!$O$16,IF((AF25-AF24)-IF(Einstellungen!$K$6&gt;Einstellungen!$M$6,(IF(AF25&lt;Einstellungen!$K$6,0,AF25-IF(AF24&gt;Einstellungen!$K$6,AF24,Einstellungen!$K$6)))+(IF(AF25&gt;Einstellungen!$M$6,Einstellungen!$M$6,AF25)-AF24),IF(OR(AF24&gt;Einstellungen!$M$6,AF25&lt;Einstellungen!$K$6),0,IF(AF25&gt;Einstellungen!$M$6,Einstellungen!$M$6,AF25)-IF(AF24&lt;Einstellungen!$K$6,Einstellungen!$K$6,AF24)))&gt;Einstellungen!$K$15,Einstellungen!$O$15,0)),0)</f>
        <v>0</v>
      </c>
      <c r="AG81" s="16">
        <f>IF(AND(Einstellungen!$K$14=1,AG24&lt;&gt;"")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$16,Einstellungen!$O$16,IF((AG25-AG24)-IF(Einstellungen!$K$6&gt;Einstellungen!$M$6,(IF(AG25&lt;Einstellungen!$K$6,0,AG25-IF(AG24&gt;Einstellungen!$K$6,AG24,Einstellungen!$K$6)))+(IF(AG25&gt;Einstellungen!$M$6,Einstellungen!$M$6,AG25)-AG24),IF(OR(AG24&gt;Einstellungen!$M$6,AG25&lt;Einstellungen!$K$6),0,IF(AG25&gt;Einstellungen!$M$6,Einstellungen!$M$6,AG25)-IF(AG24&lt;Einstellungen!$K$6,Einstellungen!$K$6,AG24)))&gt;Einstellungen!$K$15,Einstellungen!$O$15,0)),0)</f>
        <v>0</v>
      </c>
    </row>
    <row r="82" spans="1:33" s="16" customFormat="1" x14ac:dyDescent="0.25">
      <c r="A82" s="38"/>
      <c r="B82" s="37" t="str">
        <f>IF(AND(Einstellungen!$B$5&gt;2,Einstellungen!$K$14=1),"3","")</f>
        <v>3</v>
      </c>
      <c r="C82" s="16">
        <f>IF(AND(Einstellungen!$K$14=1,C28&lt;&gt;"")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$16,Einstellungen!$O$16,IF((C29-C28)-IF(Einstellungen!$K$6&gt;Einstellungen!$M$6,(IF(C29&lt;Einstellungen!$K$6,0,C29-IF(C28&gt;Einstellungen!$K$6,C28,Einstellungen!$K$6)))+(IF(C29&gt;Einstellungen!$M$6,Einstellungen!$M$6,C29)-C28),IF(OR(C28&gt;Einstellungen!$M$6,C29&lt;Einstellungen!$K$6),0,IF(C29&gt;Einstellungen!$M$6,Einstellungen!$M$6,C29)-IF(C28&lt;Einstellungen!$K$6,Einstellungen!$K$6,C28)))&gt;Einstellungen!$K$15,Einstellungen!$O$15,0)),0)</f>
        <v>0</v>
      </c>
      <c r="D82" s="16">
        <f>IF(AND(Einstellungen!$K$14=1,D28&lt;&gt;"")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$16,Einstellungen!$O$16,IF((D29-D28)-IF(Einstellungen!$K$6&gt;Einstellungen!$M$6,(IF(D29&lt;Einstellungen!$K$6,0,D29-IF(D28&gt;Einstellungen!$K$6,D28,Einstellungen!$K$6)))+(IF(D29&gt;Einstellungen!$M$6,Einstellungen!$M$6,D29)-D28),IF(OR(D28&gt;Einstellungen!$M$6,D29&lt;Einstellungen!$K$6),0,IF(D29&gt;Einstellungen!$M$6,Einstellungen!$M$6,D29)-IF(D28&lt;Einstellungen!$K$6,Einstellungen!$K$6,D28)))&gt;Einstellungen!$K$15,Einstellungen!$O$15,0)),0)</f>
        <v>0</v>
      </c>
      <c r="E82" s="16">
        <f>IF(AND(Einstellungen!$K$14=1,E28&lt;&gt;"")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$16,Einstellungen!$O$16,IF((E29-E28)-IF(Einstellungen!$K$6&gt;Einstellungen!$M$6,(IF(E29&lt;Einstellungen!$K$6,0,E29-IF(E28&gt;Einstellungen!$K$6,E28,Einstellungen!$K$6)))+(IF(E29&gt;Einstellungen!$M$6,Einstellungen!$M$6,E29)-E28),IF(OR(E28&gt;Einstellungen!$M$6,E29&lt;Einstellungen!$K$6),0,IF(E29&gt;Einstellungen!$M$6,Einstellungen!$M$6,E29)-IF(E28&lt;Einstellungen!$K$6,Einstellungen!$K$6,E28)))&gt;Einstellungen!$K$15,Einstellungen!$O$15,0)),0)</f>
        <v>0</v>
      </c>
      <c r="F82" s="16">
        <f>IF(AND(Einstellungen!$K$14=1,F28&lt;&gt;"")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$16,Einstellungen!$O$16,IF((F29-F28)-IF(Einstellungen!$K$6&gt;Einstellungen!$M$6,(IF(F29&lt;Einstellungen!$K$6,0,F29-IF(F28&gt;Einstellungen!$K$6,F28,Einstellungen!$K$6)))+(IF(F29&gt;Einstellungen!$M$6,Einstellungen!$M$6,F29)-F28),IF(OR(F28&gt;Einstellungen!$M$6,F29&lt;Einstellungen!$K$6),0,IF(F29&gt;Einstellungen!$M$6,Einstellungen!$M$6,F29)-IF(F28&lt;Einstellungen!$K$6,Einstellungen!$K$6,F28)))&gt;Einstellungen!$K$15,Einstellungen!$O$15,0)),0)</f>
        <v>0</v>
      </c>
      <c r="G82" s="16">
        <f>IF(AND(Einstellungen!$K$14=1,G28&lt;&gt;"")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$16,Einstellungen!$O$16,IF((G29-G28)-IF(Einstellungen!$K$6&gt;Einstellungen!$M$6,(IF(G29&lt;Einstellungen!$K$6,0,G29-IF(G28&gt;Einstellungen!$K$6,G28,Einstellungen!$K$6)))+(IF(G29&gt;Einstellungen!$M$6,Einstellungen!$M$6,G29)-G28),IF(OR(G28&gt;Einstellungen!$M$6,G29&lt;Einstellungen!$K$6),0,IF(G29&gt;Einstellungen!$M$6,Einstellungen!$M$6,G29)-IF(G28&lt;Einstellungen!$K$6,Einstellungen!$K$6,G28)))&gt;Einstellungen!$K$15,Einstellungen!$O$15,0)),0)</f>
        <v>0</v>
      </c>
      <c r="H82" s="16">
        <f>IF(AND(Einstellungen!$K$14=1,H28&lt;&gt;"")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$16,Einstellungen!$O$16,IF((H29-H28)-IF(Einstellungen!$K$6&gt;Einstellungen!$M$6,(IF(H29&lt;Einstellungen!$K$6,0,H29-IF(H28&gt;Einstellungen!$K$6,H28,Einstellungen!$K$6)))+(IF(H29&gt;Einstellungen!$M$6,Einstellungen!$M$6,H29)-H28),IF(OR(H28&gt;Einstellungen!$M$6,H29&lt;Einstellungen!$K$6),0,IF(H29&gt;Einstellungen!$M$6,Einstellungen!$M$6,H29)-IF(H28&lt;Einstellungen!$K$6,Einstellungen!$K$6,H28)))&gt;Einstellungen!$K$15,Einstellungen!$O$15,0)),0)</f>
        <v>0</v>
      </c>
      <c r="I82" s="16">
        <f>IF(AND(Einstellungen!$K$14=1,I28&lt;&gt;"")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$16,Einstellungen!$O$16,IF((I29-I28)-IF(Einstellungen!$K$6&gt;Einstellungen!$M$6,(IF(I29&lt;Einstellungen!$K$6,0,I29-IF(I28&gt;Einstellungen!$K$6,I28,Einstellungen!$K$6)))+(IF(I29&gt;Einstellungen!$M$6,Einstellungen!$M$6,I29)-I28),IF(OR(I28&gt;Einstellungen!$M$6,I29&lt;Einstellungen!$K$6),0,IF(I29&gt;Einstellungen!$M$6,Einstellungen!$M$6,I29)-IF(I28&lt;Einstellungen!$K$6,Einstellungen!$K$6,I28)))&gt;Einstellungen!$K$15,Einstellungen!$O$15,0)),0)</f>
        <v>0</v>
      </c>
      <c r="J82" s="16">
        <f>IF(AND(Einstellungen!$K$14=1,J28&lt;&gt;"")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$16,Einstellungen!$O$16,IF((J29-J28)-IF(Einstellungen!$K$6&gt;Einstellungen!$M$6,(IF(J29&lt;Einstellungen!$K$6,0,J29-IF(J28&gt;Einstellungen!$K$6,J28,Einstellungen!$K$6)))+(IF(J29&gt;Einstellungen!$M$6,Einstellungen!$M$6,J29)-J28),IF(OR(J28&gt;Einstellungen!$M$6,J29&lt;Einstellungen!$K$6),0,IF(J29&gt;Einstellungen!$M$6,Einstellungen!$M$6,J29)-IF(J28&lt;Einstellungen!$K$6,Einstellungen!$K$6,J28)))&gt;Einstellungen!$K$15,Einstellungen!$O$15,0)),0)</f>
        <v>0</v>
      </c>
      <c r="K82" s="16">
        <f>IF(AND(Einstellungen!$K$14=1,K28&lt;&gt;"")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$16,Einstellungen!$O$16,IF((K29-K28)-IF(Einstellungen!$K$6&gt;Einstellungen!$M$6,(IF(K29&lt;Einstellungen!$K$6,0,K29-IF(K28&gt;Einstellungen!$K$6,K28,Einstellungen!$K$6)))+(IF(K29&gt;Einstellungen!$M$6,Einstellungen!$M$6,K29)-K28),IF(OR(K28&gt;Einstellungen!$M$6,K29&lt;Einstellungen!$K$6),0,IF(K29&gt;Einstellungen!$M$6,Einstellungen!$M$6,K29)-IF(K28&lt;Einstellungen!$K$6,Einstellungen!$K$6,K28)))&gt;Einstellungen!$K$15,Einstellungen!$O$15,0)),0)</f>
        <v>0</v>
      </c>
      <c r="L82" s="16">
        <f>IF(AND(Einstellungen!$K$14=1,L28&lt;&gt;"")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$16,Einstellungen!$O$16,IF((L29-L28)-IF(Einstellungen!$K$6&gt;Einstellungen!$M$6,(IF(L29&lt;Einstellungen!$K$6,0,L29-IF(L28&gt;Einstellungen!$K$6,L28,Einstellungen!$K$6)))+(IF(L29&gt;Einstellungen!$M$6,Einstellungen!$M$6,L29)-L28),IF(OR(L28&gt;Einstellungen!$M$6,L29&lt;Einstellungen!$K$6),0,IF(L29&gt;Einstellungen!$M$6,Einstellungen!$M$6,L29)-IF(L28&lt;Einstellungen!$K$6,Einstellungen!$K$6,L28)))&gt;Einstellungen!$K$15,Einstellungen!$O$15,0)),0)</f>
        <v>0</v>
      </c>
      <c r="M82" s="16">
        <f>IF(AND(Einstellungen!$K$14=1,M28&lt;&gt;"")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$16,Einstellungen!$O$16,IF((M29-M28)-IF(Einstellungen!$K$6&gt;Einstellungen!$M$6,(IF(M29&lt;Einstellungen!$K$6,0,M29-IF(M28&gt;Einstellungen!$K$6,M28,Einstellungen!$K$6)))+(IF(M29&gt;Einstellungen!$M$6,Einstellungen!$M$6,M29)-M28),IF(OR(M28&gt;Einstellungen!$M$6,M29&lt;Einstellungen!$K$6),0,IF(M29&gt;Einstellungen!$M$6,Einstellungen!$M$6,M29)-IF(M28&lt;Einstellungen!$K$6,Einstellungen!$K$6,M28)))&gt;Einstellungen!$K$15,Einstellungen!$O$15,0)),0)</f>
        <v>0</v>
      </c>
      <c r="N82" s="16">
        <f>IF(AND(Einstellungen!$K$14=1,N28&lt;&gt;"")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$16,Einstellungen!$O$16,IF((N29-N28)-IF(Einstellungen!$K$6&gt;Einstellungen!$M$6,(IF(N29&lt;Einstellungen!$K$6,0,N29-IF(N28&gt;Einstellungen!$K$6,N28,Einstellungen!$K$6)))+(IF(N29&gt;Einstellungen!$M$6,Einstellungen!$M$6,N29)-N28),IF(OR(N28&gt;Einstellungen!$M$6,N29&lt;Einstellungen!$K$6),0,IF(N29&gt;Einstellungen!$M$6,Einstellungen!$M$6,N29)-IF(N28&lt;Einstellungen!$K$6,Einstellungen!$K$6,N28)))&gt;Einstellungen!$K$15,Einstellungen!$O$15,0)),0)</f>
        <v>0</v>
      </c>
      <c r="O82" s="16">
        <f>IF(AND(Einstellungen!$K$14=1,O28&lt;&gt;"")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$16,Einstellungen!$O$16,IF((O29-O28)-IF(Einstellungen!$K$6&gt;Einstellungen!$M$6,(IF(O29&lt;Einstellungen!$K$6,0,O29-IF(O28&gt;Einstellungen!$K$6,O28,Einstellungen!$K$6)))+(IF(O29&gt;Einstellungen!$M$6,Einstellungen!$M$6,O29)-O28),IF(OR(O28&gt;Einstellungen!$M$6,O29&lt;Einstellungen!$K$6),0,IF(O29&gt;Einstellungen!$M$6,Einstellungen!$M$6,O29)-IF(O28&lt;Einstellungen!$K$6,Einstellungen!$K$6,O28)))&gt;Einstellungen!$K$15,Einstellungen!$O$15,0)),0)</f>
        <v>0</v>
      </c>
      <c r="P82" s="16">
        <f>IF(AND(Einstellungen!$K$14=1,P28&lt;&gt;"")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$16,Einstellungen!$O$16,IF((P29-P28)-IF(Einstellungen!$K$6&gt;Einstellungen!$M$6,(IF(P29&lt;Einstellungen!$K$6,0,P29-IF(P28&gt;Einstellungen!$K$6,P28,Einstellungen!$K$6)))+(IF(P29&gt;Einstellungen!$M$6,Einstellungen!$M$6,P29)-P28),IF(OR(P28&gt;Einstellungen!$M$6,P29&lt;Einstellungen!$K$6),0,IF(P29&gt;Einstellungen!$M$6,Einstellungen!$M$6,P29)-IF(P28&lt;Einstellungen!$K$6,Einstellungen!$K$6,P28)))&gt;Einstellungen!$K$15,Einstellungen!$O$15,0)),0)</f>
        <v>0</v>
      </c>
      <c r="Q82" s="16">
        <f>IF(AND(Einstellungen!$K$14=1,Q28&lt;&gt;"")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$16,Einstellungen!$O$16,IF((Q29-Q28)-IF(Einstellungen!$K$6&gt;Einstellungen!$M$6,(IF(Q29&lt;Einstellungen!$K$6,0,Q29-IF(Q28&gt;Einstellungen!$K$6,Q28,Einstellungen!$K$6)))+(IF(Q29&gt;Einstellungen!$M$6,Einstellungen!$M$6,Q29)-Q28),IF(OR(Q28&gt;Einstellungen!$M$6,Q29&lt;Einstellungen!$K$6),0,IF(Q29&gt;Einstellungen!$M$6,Einstellungen!$M$6,Q29)-IF(Q28&lt;Einstellungen!$K$6,Einstellungen!$K$6,Q28)))&gt;Einstellungen!$K$15,Einstellungen!$O$15,0)),0)</f>
        <v>0</v>
      </c>
      <c r="R82" s="16">
        <f>IF(AND(Einstellungen!$K$14=1,R28&lt;&gt;"")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$16,Einstellungen!$O$16,IF((R29-R28)-IF(Einstellungen!$K$6&gt;Einstellungen!$M$6,(IF(R29&lt;Einstellungen!$K$6,0,R29-IF(R28&gt;Einstellungen!$K$6,R28,Einstellungen!$K$6)))+(IF(R29&gt;Einstellungen!$M$6,Einstellungen!$M$6,R29)-R28),IF(OR(R28&gt;Einstellungen!$M$6,R29&lt;Einstellungen!$K$6),0,IF(R29&gt;Einstellungen!$M$6,Einstellungen!$M$6,R29)-IF(R28&lt;Einstellungen!$K$6,Einstellungen!$K$6,R28)))&gt;Einstellungen!$K$15,Einstellungen!$O$15,0)),0)</f>
        <v>0</v>
      </c>
      <c r="S82" s="16">
        <f>IF(AND(Einstellungen!$K$14=1,S28&lt;&gt;"")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$16,Einstellungen!$O$16,IF((S29-S28)-IF(Einstellungen!$K$6&gt;Einstellungen!$M$6,(IF(S29&lt;Einstellungen!$K$6,0,S29-IF(S28&gt;Einstellungen!$K$6,S28,Einstellungen!$K$6)))+(IF(S29&gt;Einstellungen!$M$6,Einstellungen!$M$6,S29)-S28),IF(OR(S28&gt;Einstellungen!$M$6,S29&lt;Einstellungen!$K$6),0,IF(S29&gt;Einstellungen!$M$6,Einstellungen!$M$6,S29)-IF(S28&lt;Einstellungen!$K$6,Einstellungen!$K$6,S28)))&gt;Einstellungen!$K$15,Einstellungen!$O$15,0)),0)</f>
        <v>0</v>
      </c>
      <c r="T82" s="16">
        <f>IF(AND(Einstellungen!$K$14=1,T28&lt;&gt;"")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$16,Einstellungen!$O$16,IF((T29-T28)-IF(Einstellungen!$K$6&gt;Einstellungen!$M$6,(IF(T29&lt;Einstellungen!$K$6,0,T29-IF(T28&gt;Einstellungen!$K$6,T28,Einstellungen!$K$6)))+(IF(T29&gt;Einstellungen!$M$6,Einstellungen!$M$6,T29)-T28),IF(OR(T28&gt;Einstellungen!$M$6,T29&lt;Einstellungen!$K$6),0,IF(T29&gt;Einstellungen!$M$6,Einstellungen!$M$6,T29)-IF(T28&lt;Einstellungen!$K$6,Einstellungen!$K$6,T28)))&gt;Einstellungen!$K$15,Einstellungen!$O$15,0)),0)</f>
        <v>0</v>
      </c>
      <c r="U82" s="16">
        <f>IF(AND(Einstellungen!$K$14=1,U28&lt;&gt;"")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$16,Einstellungen!$O$16,IF((U29-U28)-IF(Einstellungen!$K$6&gt;Einstellungen!$M$6,(IF(U29&lt;Einstellungen!$K$6,0,U29-IF(U28&gt;Einstellungen!$K$6,U28,Einstellungen!$K$6)))+(IF(U29&gt;Einstellungen!$M$6,Einstellungen!$M$6,U29)-U28),IF(OR(U28&gt;Einstellungen!$M$6,U29&lt;Einstellungen!$K$6),0,IF(U29&gt;Einstellungen!$M$6,Einstellungen!$M$6,U29)-IF(U28&lt;Einstellungen!$K$6,Einstellungen!$K$6,U28)))&gt;Einstellungen!$K$15,Einstellungen!$O$15,0)),0)</f>
        <v>0</v>
      </c>
      <c r="V82" s="16">
        <f>IF(AND(Einstellungen!$K$14=1,V28&lt;&gt;"")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$16,Einstellungen!$O$16,IF((V29-V28)-IF(Einstellungen!$K$6&gt;Einstellungen!$M$6,(IF(V29&lt;Einstellungen!$K$6,0,V29-IF(V28&gt;Einstellungen!$K$6,V28,Einstellungen!$K$6)))+(IF(V29&gt;Einstellungen!$M$6,Einstellungen!$M$6,V29)-V28),IF(OR(V28&gt;Einstellungen!$M$6,V29&lt;Einstellungen!$K$6),0,IF(V29&gt;Einstellungen!$M$6,Einstellungen!$M$6,V29)-IF(V28&lt;Einstellungen!$K$6,Einstellungen!$K$6,V28)))&gt;Einstellungen!$K$15,Einstellungen!$O$15,0)),0)</f>
        <v>0</v>
      </c>
      <c r="W82" s="16">
        <f>IF(AND(Einstellungen!$K$14=1,W28&lt;&gt;"")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$16,Einstellungen!$O$16,IF((W29-W28)-IF(Einstellungen!$K$6&gt;Einstellungen!$M$6,(IF(W29&lt;Einstellungen!$K$6,0,W29-IF(W28&gt;Einstellungen!$K$6,W28,Einstellungen!$K$6)))+(IF(W29&gt;Einstellungen!$M$6,Einstellungen!$M$6,W29)-W28),IF(OR(W28&gt;Einstellungen!$M$6,W29&lt;Einstellungen!$K$6),0,IF(W29&gt;Einstellungen!$M$6,Einstellungen!$M$6,W29)-IF(W28&lt;Einstellungen!$K$6,Einstellungen!$K$6,W28)))&gt;Einstellungen!$K$15,Einstellungen!$O$15,0)),0)</f>
        <v>0</v>
      </c>
      <c r="X82" s="16">
        <f>IF(AND(Einstellungen!$K$14=1,X28&lt;&gt;"")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$16,Einstellungen!$O$16,IF((X29-X28)-IF(Einstellungen!$K$6&gt;Einstellungen!$M$6,(IF(X29&lt;Einstellungen!$K$6,0,X29-IF(X28&gt;Einstellungen!$K$6,X28,Einstellungen!$K$6)))+(IF(X29&gt;Einstellungen!$M$6,Einstellungen!$M$6,X29)-X28),IF(OR(X28&gt;Einstellungen!$M$6,X29&lt;Einstellungen!$K$6),0,IF(X29&gt;Einstellungen!$M$6,Einstellungen!$M$6,X29)-IF(X28&lt;Einstellungen!$K$6,Einstellungen!$K$6,X28)))&gt;Einstellungen!$K$15,Einstellungen!$O$15,0)),0)</f>
        <v>0</v>
      </c>
      <c r="Y82" s="16">
        <f>IF(AND(Einstellungen!$K$14=1,Y28&lt;&gt;"")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$16,Einstellungen!$O$16,IF((Y29-Y28)-IF(Einstellungen!$K$6&gt;Einstellungen!$M$6,(IF(Y29&lt;Einstellungen!$K$6,0,Y29-IF(Y28&gt;Einstellungen!$K$6,Y28,Einstellungen!$K$6)))+(IF(Y29&gt;Einstellungen!$M$6,Einstellungen!$M$6,Y29)-Y28),IF(OR(Y28&gt;Einstellungen!$M$6,Y29&lt;Einstellungen!$K$6),0,IF(Y29&gt;Einstellungen!$M$6,Einstellungen!$M$6,Y29)-IF(Y28&lt;Einstellungen!$K$6,Einstellungen!$K$6,Y28)))&gt;Einstellungen!$K$15,Einstellungen!$O$15,0)),0)</f>
        <v>0</v>
      </c>
      <c r="Z82" s="16">
        <f>IF(AND(Einstellungen!$K$14=1,Z28&lt;&gt;"")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$16,Einstellungen!$O$16,IF((Z29-Z28)-IF(Einstellungen!$K$6&gt;Einstellungen!$M$6,(IF(Z29&lt;Einstellungen!$K$6,0,Z29-IF(Z28&gt;Einstellungen!$K$6,Z28,Einstellungen!$K$6)))+(IF(Z29&gt;Einstellungen!$M$6,Einstellungen!$M$6,Z29)-Z28),IF(OR(Z28&gt;Einstellungen!$M$6,Z29&lt;Einstellungen!$K$6),0,IF(Z29&gt;Einstellungen!$M$6,Einstellungen!$M$6,Z29)-IF(Z28&lt;Einstellungen!$K$6,Einstellungen!$K$6,Z28)))&gt;Einstellungen!$K$15,Einstellungen!$O$15,0)),0)</f>
        <v>0</v>
      </c>
      <c r="AA82" s="16">
        <f>IF(AND(Einstellungen!$K$14=1,AA28&lt;&gt;"")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$16,Einstellungen!$O$16,IF((AA29-AA28)-IF(Einstellungen!$K$6&gt;Einstellungen!$M$6,(IF(AA29&lt;Einstellungen!$K$6,0,AA29-IF(AA28&gt;Einstellungen!$K$6,AA28,Einstellungen!$K$6)))+(IF(AA29&gt;Einstellungen!$M$6,Einstellungen!$M$6,AA29)-AA28),IF(OR(AA28&gt;Einstellungen!$M$6,AA29&lt;Einstellungen!$K$6),0,IF(AA29&gt;Einstellungen!$M$6,Einstellungen!$M$6,AA29)-IF(AA28&lt;Einstellungen!$K$6,Einstellungen!$K$6,AA28)))&gt;Einstellungen!$K$15,Einstellungen!$O$15,0)),0)</f>
        <v>0</v>
      </c>
      <c r="AB82" s="16">
        <f>IF(AND(Einstellungen!$K$14=1,AB28&lt;&gt;"")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$16,Einstellungen!$O$16,IF((AB29-AB28)-IF(Einstellungen!$K$6&gt;Einstellungen!$M$6,(IF(AB29&lt;Einstellungen!$K$6,0,AB29-IF(AB28&gt;Einstellungen!$K$6,AB28,Einstellungen!$K$6)))+(IF(AB29&gt;Einstellungen!$M$6,Einstellungen!$M$6,AB29)-AB28),IF(OR(AB28&gt;Einstellungen!$M$6,AB29&lt;Einstellungen!$K$6),0,IF(AB29&gt;Einstellungen!$M$6,Einstellungen!$M$6,AB29)-IF(AB28&lt;Einstellungen!$K$6,Einstellungen!$K$6,AB28)))&gt;Einstellungen!$K$15,Einstellungen!$O$15,0)),0)</f>
        <v>0</v>
      </c>
      <c r="AC82" s="16">
        <f>IF(AND(Einstellungen!$K$14=1,AC28&lt;&gt;"")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$16,Einstellungen!$O$16,IF((AC29-AC28)-IF(Einstellungen!$K$6&gt;Einstellungen!$M$6,(IF(AC29&lt;Einstellungen!$K$6,0,AC29-IF(AC28&gt;Einstellungen!$K$6,AC28,Einstellungen!$K$6)))+(IF(AC29&gt;Einstellungen!$M$6,Einstellungen!$M$6,AC29)-AC28),IF(OR(AC28&gt;Einstellungen!$M$6,AC29&lt;Einstellungen!$K$6),0,IF(AC29&gt;Einstellungen!$M$6,Einstellungen!$M$6,AC29)-IF(AC28&lt;Einstellungen!$K$6,Einstellungen!$K$6,AC28)))&gt;Einstellungen!$K$15,Einstellungen!$O$15,0)),0)</f>
        <v>0</v>
      </c>
      <c r="AD82" s="16">
        <f>IF(AND(Einstellungen!$K$14=1,AD28&lt;&gt;"")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$16,Einstellungen!$O$16,IF((AD29-AD28)-IF(Einstellungen!$K$6&gt;Einstellungen!$M$6,(IF(AD29&lt;Einstellungen!$K$6,0,AD29-IF(AD28&gt;Einstellungen!$K$6,AD28,Einstellungen!$K$6)))+(IF(AD29&gt;Einstellungen!$M$6,Einstellungen!$M$6,AD29)-AD28),IF(OR(AD28&gt;Einstellungen!$M$6,AD29&lt;Einstellungen!$K$6),0,IF(AD29&gt;Einstellungen!$M$6,Einstellungen!$M$6,AD29)-IF(AD28&lt;Einstellungen!$K$6,Einstellungen!$K$6,AD28)))&gt;Einstellungen!$K$15,Einstellungen!$O$15,0)),0)</f>
        <v>0</v>
      </c>
      <c r="AE82" s="16">
        <f>IF(AND(Einstellungen!$K$14=1,AE28&lt;&gt;"")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$16,Einstellungen!$O$16,IF((AE29-AE28)-IF(Einstellungen!$K$6&gt;Einstellungen!$M$6,(IF(AE29&lt;Einstellungen!$K$6,0,AE29-IF(AE28&gt;Einstellungen!$K$6,AE28,Einstellungen!$K$6)))+(IF(AE29&gt;Einstellungen!$M$6,Einstellungen!$M$6,AE29)-AE28),IF(OR(AE28&gt;Einstellungen!$M$6,AE29&lt;Einstellungen!$K$6),0,IF(AE29&gt;Einstellungen!$M$6,Einstellungen!$M$6,AE29)-IF(AE28&lt;Einstellungen!$K$6,Einstellungen!$K$6,AE28)))&gt;Einstellungen!$K$15,Einstellungen!$O$15,0)),0)</f>
        <v>0</v>
      </c>
      <c r="AF82" s="16">
        <f>IF(AND(Einstellungen!$K$14=1,AF28&lt;&gt;"")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$16,Einstellungen!$O$16,IF((AF29-AF28)-IF(Einstellungen!$K$6&gt;Einstellungen!$M$6,(IF(AF29&lt;Einstellungen!$K$6,0,AF29-IF(AF28&gt;Einstellungen!$K$6,AF28,Einstellungen!$K$6)))+(IF(AF29&gt;Einstellungen!$M$6,Einstellungen!$M$6,AF29)-AF28),IF(OR(AF28&gt;Einstellungen!$M$6,AF29&lt;Einstellungen!$K$6),0,IF(AF29&gt;Einstellungen!$M$6,Einstellungen!$M$6,AF29)-IF(AF28&lt;Einstellungen!$K$6,Einstellungen!$K$6,AF28)))&gt;Einstellungen!$K$15,Einstellungen!$O$15,0)),0)</f>
        <v>0</v>
      </c>
      <c r="AG82" s="16">
        <f>IF(AND(Einstellungen!$K$14=1,AG28&lt;&gt;"")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$16,Einstellungen!$O$16,IF((AG29-AG28)-IF(Einstellungen!$K$6&gt;Einstellungen!$M$6,(IF(AG29&lt;Einstellungen!$K$6,0,AG29-IF(AG28&gt;Einstellungen!$K$6,AG28,Einstellungen!$K$6)))+(IF(AG29&gt;Einstellungen!$M$6,Einstellungen!$M$6,AG29)-AG28),IF(OR(AG28&gt;Einstellungen!$M$6,AG29&lt;Einstellungen!$K$6),0,IF(AG29&gt;Einstellungen!$M$6,Einstellungen!$M$6,AG29)-IF(AG28&lt;Einstellungen!$K$6,Einstellungen!$K$6,AG28)))&gt;Einstellungen!$K$15,Einstellungen!$O$15,0)),0)</f>
        <v>0</v>
      </c>
    </row>
    <row r="83" spans="1:33" s="16" customFormat="1" x14ac:dyDescent="0.25">
      <c r="A83" s="38"/>
      <c r="B83" s="37" t="str">
        <f>IF(AND(Einstellungen!$B$5&gt;3,Einstellungen!$K$14=1),"4","")</f>
        <v>4</v>
      </c>
      <c r="C83" s="16">
        <f>IF(AND(Einstellungen!$K$14=1,C32&lt;&gt;"")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$16,Einstellungen!$O$16,IF((C33-C32)-IF(Einstellungen!$K$6&gt;Einstellungen!$M$6,(IF(C33&lt;Einstellungen!$K$6,0,C33-IF(C32&gt;Einstellungen!$K$6,C32,Einstellungen!$K$6)))+(IF(C33&gt;Einstellungen!$M$6,Einstellungen!$M$6,C33)-C32),IF(OR(C32&gt;Einstellungen!$M$6,C33&lt;Einstellungen!$K$6),0,IF(C33&gt;Einstellungen!$M$6,Einstellungen!$M$6,C33)-IF(C32&lt;Einstellungen!$K$6,Einstellungen!$K$6,C32)))&gt;Einstellungen!$K$15,Einstellungen!$O$15,0)),0)</f>
        <v>0</v>
      </c>
      <c r="D83" s="16">
        <f>IF(AND(Einstellungen!$K$14=1,D32&lt;&gt;"")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$16,Einstellungen!$O$16,IF((D33-D32)-IF(Einstellungen!$K$6&gt;Einstellungen!$M$6,(IF(D33&lt;Einstellungen!$K$6,0,D33-IF(D32&gt;Einstellungen!$K$6,D32,Einstellungen!$K$6)))+(IF(D33&gt;Einstellungen!$M$6,Einstellungen!$M$6,D33)-D32),IF(OR(D32&gt;Einstellungen!$M$6,D33&lt;Einstellungen!$K$6),0,IF(D33&gt;Einstellungen!$M$6,Einstellungen!$M$6,D33)-IF(D32&lt;Einstellungen!$K$6,Einstellungen!$K$6,D32)))&gt;Einstellungen!$K$15,Einstellungen!$O$15,0)),0)</f>
        <v>0</v>
      </c>
      <c r="E83" s="16">
        <f>IF(AND(Einstellungen!$K$14=1,E32&lt;&gt;"")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$16,Einstellungen!$O$16,IF((E33-E32)-IF(Einstellungen!$K$6&gt;Einstellungen!$M$6,(IF(E33&lt;Einstellungen!$K$6,0,E33-IF(E32&gt;Einstellungen!$K$6,E32,Einstellungen!$K$6)))+(IF(E33&gt;Einstellungen!$M$6,Einstellungen!$M$6,E33)-E32),IF(OR(E32&gt;Einstellungen!$M$6,E33&lt;Einstellungen!$K$6),0,IF(E33&gt;Einstellungen!$M$6,Einstellungen!$M$6,E33)-IF(E32&lt;Einstellungen!$K$6,Einstellungen!$K$6,E32)))&gt;Einstellungen!$K$15,Einstellungen!$O$15,0)),0)</f>
        <v>0</v>
      </c>
      <c r="F83" s="16">
        <f>IF(AND(Einstellungen!$K$14=1,F32&lt;&gt;"")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$16,Einstellungen!$O$16,IF((F33-F32)-IF(Einstellungen!$K$6&gt;Einstellungen!$M$6,(IF(F33&lt;Einstellungen!$K$6,0,F33-IF(F32&gt;Einstellungen!$K$6,F32,Einstellungen!$K$6)))+(IF(F33&gt;Einstellungen!$M$6,Einstellungen!$M$6,F33)-F32),IF(OR(F32&gt;Einstellungen!$M$6,F33&lt;Einstellungen!$K$6),0,IF(F33&gt;Einstellungen!$M$6,Einstellungen!$M$6,F33)-IF(F32&lt;Einstellungen!$K$6,Einstellungen!$K$6,F32)))&gt;Einstellungen!$K$15,Einstellungen!$O$15,0)),0)</f>
        <v>0</v>
      </c>
      <c r="G83" s="16">
        <f>IF(AND(Einstellungen!$K$14=1,G32&lt;&gt;"")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$16,Einstellungen!$O$16,IF((G33-G32)-IF(Einstellungen!$K$6&gt;Einstellungen!$M$6,(IF(G33&lt;Einstellungen!$K$6,0,G33-IF(G32&gt;Einstellungen!$K$6,G32,Einstellungen!$K$6)))+(IF(G33&gt;Einstellungen!$M$6,Einstellungen!$M$6,G33)-G32),IF(OR(G32&gt;Einstellungen!$M$6,G33&lt;Einstellungen!$K$6),0,IF(G33&gt;Einstellungen!$M$6,Einstellungen!$M$6,G33)-IF(G32&lt;Einstellungen!$K$6,Einstellungen!$K$6,G32)))&gt;Einstellungen!$K$15,Einstellungen!$O$15,0)),0)</f>
        <v>0</v>
      </c>
      <c r="H83" s="16">
        <f>IF(AND(Einstellungen!$K$14=1,H32&lt;&gt;"")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$16,Einstellungen!$O$16,IF((H33-H32)-IF(Einstellungen!$K$6&gt;Einstellungen!$M$6,(IF(H33&lt;Einstellungen!$K$6,0,H33-IF(H32&gt;Einstellungen!$K$6,H32,Einstellungen!$K$6)))+(IF(H33&gt;Einstellungen!$M$6,Einstellungen!$M$6,H33)-H32),IF(OR(H32&gt;Einstellungen!$M$6,H33&lt;Einstellungen!$K$6),0,IF(H33&gt;Einstellungen!$M$6,Einstellungen!$M$6,H33)-IF(H32&lt;Einstellungen!$K$6,Einstellungen!$K$6,H32)))&gt;Einstellungen!$K$15,Einstellungen!$O$15,0)),0)</f>
        <v>0</v>
      </c>
      <c r="I83" s="16">
        <f>IF(AND(Einstellungen!$K$14=1,I32&lt;&gt;"")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$16,Einstellungen!$O$16,IF((I33-I32)-IF(Einstellungen!$K$6&gt;Einstellungen!$M$6,(IF(I33&lt;Einstellungen!$K$6,0,I33-IF(I32&gt;Einstellungen!$K$6,I32,Einstellungen!$K$6)))+(IF(I33&gt;Einstellungen!$M$6,Einstellungen!$M$6,I33)-I32),IF(OR(I32&gt;Einstellungen!$M$6,I33&lt;Einstellungen!$K$6),0,IF(I33&gt;Einstellungen!$M$6,Einstellungen!$M$6,I33)-IF(I32&lt;Einstellungen!$K$6,Einstellungen!$K$6,I32)))&gt;Einstellungen!$K$15,Einstellungen!$O$15,0)),0)</f>
        <v>0</v>
      </c>
      <c r="J83" s="16">
        <f>IF(AND(Einstellungen!$K$14=1,J32&lt;&gt;"")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$16,Einstellungen!$O$16,IF((J33-J32)-IF(Einstellungen!$K$6&gt;Einstellungen!$M$6,(IF(J33&lt;Einstellungen!$K$6,0,J33-IF(J32&gt;Einstellungen!$K$6,J32,Einstellungen!$K$6)))+(IF(J33&gt;Einstellungen!$M$6,Einstellungen!$M$6,J33)-J32),IF(OR(J32&gt;Einstellungen!$M$6,J33&lt;Einstellungen!$K$6),0,IF(J33&gt;Einstellungen!$M$6,Einstellungen!$M$6,J33)-IF(J32&lt;Einstellungen!$K$6,Einstellungen!$K$6,J32)))&gt;Einstellungen!$K$15,Einstellungen!$O$15,0)),0)</f>
        <v>0</v>
      </c>
      <c r="K83" s="16">
        <f>IF(AND(Einstellungen!$K$14=1,K32&lt;&gt;"")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$16,Einstellungen!$O$16,IF((K33-K32)-IF(Einstellungen!$K$6&gt;Einstellungen!$M$6,(IF(K33&lt;Einstellungen!$K$6,0,K33-IF(K32&gt;Einstellungen!$K$6,K32,Einstellungen!$K$6)))+(IF(K33&gt;Einstellungen!$M$6,Einstellungen!$M$6,K33)-K32),IF(OR(K32&gt;Einstellungen!$M$6,K33&lt;Einstellungen!$K$6),0,IF(K33&gt;Einstellungen!$M$6,Einstellungen!$M$6,K33)-IF(K32&lt;Einstellungen!$K$6,Einstellungen!$K$6,K32)))&gt;Einstellungen!$K$15,Einstellungen!$O$15,0)),0)</f>
        <v>0</v>
      </c>
      <c r="L83" s="16">
        <f>IF(AND(Einstellungen!$K$14=1,L32&lt;&gt;"")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$16,Einstellungen!$O$16,IF((L33-L32)-IF(Einstellungen!$K$6&gt;Einstellungen!$M$6,(IF(L33&lt;Einstellungen!$K$6,0,L33-IF(L32&gt;Einstellungen!$K$6,L32,Einstellungen!$K$6)))+(IF(L33&gt;Einstellungen!$M$6,Einstellungen!$M$6,L33)-L32),IF(OR(L32&gt;Einstellungen!$M$6,L33&lt;Einstellungen!$K$6),0,IF(L33&gt;Einstellungen!$M$6,Einstellungen!$M$6,L33)-IF(L32&lt;Einstellungen!$K$6,Einstellungen!$K$6,L32)))&gt;Einstellungen!$K$15,Einstellungen!$O$15,0)),0)</f>
        <v>0</v>
      </c>
      <c r="M83" s="16">
        <f>IF(AND(Einstellungen!$K$14=1,M32&lt;&gt;"")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$16,Einstellungen!$O$16,IF((M33-M32)-IF(Einstellungen!$K$6&gt;Einstellungen!$M$6,(IF(M33&lt;Einstellungen!$K$6,0,M33-IF(M32&gt;Einstellungen!$K$6,M32,Einstellungen!$K$6)))+(IF(M33&gt;Einstellungen!$M$6,Einstellungen!$M$6,M33)-M32),IF(OR(M32&gt;Einstellungen!$M$6,M33&lt;Einstellungen!$K$6),0,IF(M33&gt;Einstellungen!$M$6,Einstellungen!$M$6,M33)-IF(M32&lt;Einstellungen!$K$6,Einstellungen!$K$6,M32)))&gt;Einstellungen!$K$15,Einstellungen!$O$15,0)),0)</f>
        <v>0</v>
      </c>
      <c r="N83" s="16">
        <f>IF(AND(Einstellungen!$K$14=1,N32&lt;&gt;"")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$16,Einstellungen!$O$16,IF((N33-N32)-IF(Einstellungen!$K$6&gt;Einstellungen!$M$6,(IF(N33&lt;Einstellungen!$K$6,0,N33-IF(N32&gt;Einstellungen!$K$6,N32,Einstellungen!$K$6)))+(IF(N33&gt;Einstellungen!$M$6,Einstellungen!$M$6,N33)-N32),IF(OR(N32&gt;Einstellungen!$M$6,N33&lt;Einstellungen!$K$6),0,IF(N33&gt;Einstellungen!$M$6,Einstellungen!$M$6,N33)-IF(N32&lt;Einstellungen!$K$6,Einstellungen!$K$6,N32)))&gt;Einstellungen!$K$15,Einstellungen!$O$15,0)),0)</f>
        <v>0</v>
      </c>
      <c r="O83" s="16">
        <f>IF(AND(Einstellungen!$K$14=1,O32&lt;&gt;"")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$16,Einstellungen!$O$16,IF((O33-O32)-IF(Einstellungen!$K$6&gt;Einstellungen!$M$6,(IF(O33&lt;Einstellungen!$K$6,0,O33-IF(O32&gt;Einstellungen!$K$6,O32,Einstellungen!$K$6)))+(IF(O33&gt;Einstellungen!$M$6,Einstellungen!$M$6,O33)-O32),IF(OR(O32&gt;Einstellungen!$M$6,O33&lt;Einstellungen!$K$6),0,IF(O33&gt;Einstellungen!$M$6,Einstellungen!$M$6,O33)-IF(O32&lt;Einstellungen!$K$6,Einstellungen!$K$6,O32)))&gt;Einstellungen!$K$15,Einstellungen!$O$15,0)),0)</f>
        <v>0</v>
      </c>
      <c r="P83" s="16">
        <f>IF(AND(Einstellungen!$K$14=1,P32&lt;&gt;"")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$16,Einstellungen!$O$16,IF((P33-P32)-IF(Einstellungen!$K$6&gt;Einstellungen!$M$6,(IF(P33&lt;Einstellungen!$K$6,0,P33-IF(P32&gt;Einstellungen!$K$6,P32,Einstellungen!$K$6)))+(IF(P33&gt;Einstellungen!$M$6,Einstellungen!$M$6,P33)-P32),IF(OR(P32&gt;Einstellungen!$M$6,P33&lt;Einstellungen!$K$6),0,IF(P33&gt;Einstellungen!$M$6,Einstellungen!$M$6,P33)-IF(P32&lt;Einstellungen!$K$6,Einstellungen!$K$6,P32)))&gt;Einstellungen!$K$15,Einstellungen!$O$15,0)),0)</f>
        <v>0</v>
      </c>
      <c r="Q83" s="16">
        <f>IF(AND(Einstellungen!$K$14=1,Q32&lt;&gt;"")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$16,Einstellungen!$O$16,IF((Q33-Q32)-IF(Einstellungen!$K$6&gt;Einstellungen!$M$6,(IF(Q33&lt;Einstellungen!$K$6,0,Q33-IF(Q32&gt;Einstellungen!$K$6,Q32,Einstellungen!$K$6)))+(IF(Q33&gt;Einstellungen!$M$6,Einstellungen!$M$6,Q33)-Q32),IF(OR(Q32&gt;Einstellungen!$M$6,Q33&lt;Einstellungen!$K$6),0,IF(Q33&gt;Einstellungen!$M$6,Einstellungen!$M$6,Q33)-IF(Q32&lt;Einstellungen!$K$6,Einstellungen!$K$6,Q32)))&gt;Einstellungen!$K$15,Einstellungen!$O$15,0)),0)</f>
        <v>0</v>
      </c>
      <c r="R83" s="16">
        <f>IF(AND(Einstellungen!$K$14=1,R32&lt;&gt;"")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$16,Einstellungen!$O$16,IF((R33-R32)-IF(Einstellungen!$K$6&gt;Einstellungen!$M$6,(IF(R33&lt;Einstellungen!$K$6,0,R33-IF(R32&gt;Einstellungen!$K$6,R32,Einstellungen!$K$6)))+(IF(R33&gt;Einstellungen!$M$6,Einstellungen!$M$6,R33)-R32),IF(OR(R32&gt;Einstellungen!$M$6,R33&lt;Einstellungen!$K$6),0,IF(R33&gt;Einstellungen!$M$6,Einstellungen!$M$6,R33)-IF(R32&lt;Einstellungen!$K$6,Einstellungen!$K$6,R32)))&gt;Einstellungen!$K$15,Einstellungen!$O$15,0)),0)</f>
        <v>0</v>
      </c>
      <c r="S83" s="16">
        <f>IF(AND(Einstellungen!$K$14=1,S32&lt;&gt;"")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$16,Einstellungen!$O$16,IF((S33-S32)-IF(Einstellungen!$K$6&gt;Einstellungen!$M$6,(IF(S33&lt;Einstellungen!$K$6,0,S33-IF(S32&gt;Einstellungen!$K$6,S32,Einstellungen!$K$6)))+(IF(S33&gt;Einstellungen!$M$6,Einstellungen!$M$6,S33)-S32),IF(OR(S32&gt;Einstellungen!$M$6,S33&lt;Einstellungen!$K$6),0,IF(S33&gt;Einstellungen!$M$6,Einstellungen!$M$6,S33)-IF(S32&lt;Einstellungen!$K$6,Einstellungen!$K$6,S32)))&gt;Einstellungen!$K$15,Einstellungen!$O$15,0)),0)</f>
        <v>0</v>
      </c>
      <c r="T83" s="16">
        <f>IF(AND(Einstellungen!$K$14=1,T32&lt;&gt;"")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$16,Einstellungen!$O$16,IF((T33-T32)-IF(Einstellungen!$K$6&gt;Einstellungen!$M$6,(IF(T33&lt;Einstellungen!$K$6,0,T33-IF(T32&gt;Einstellungen!$K$6,T32,Einstellungen!$K$6)))+(IF(T33&gt;Einstellungen!$M$6,Einstellungen!$M$6,T33)-T32),IF(OR(T32&gt;Einstellungen!$M$6,T33&lt;Einstellungen!$K$6),0,IF(T33&gt;Einstellungen!$M$6,Einstellungen!$M$6,T33)-IF(T32&lt;Einstellungen!$K$6,Einstellungen!$K$6,T32)))&gt;Einstellungen!$K$15,Einstellungen!$O$15,0)),0)</f>
        <v>0</v>
      </c>
      <c r="U83" s="16">
        <f>IF(AND(Einstellungen!$K$14=1,U32&lt;&gt;"")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$16,Einstellungen!$O$16,IF((U33-U32)-IF(Einstellungen!$K$6&gt;Einstellungen!$M$6,(IF(U33&lt;Einstellungen!$K$6,0,U33-IF(U32&gt;Einstellungen!$K$6,U32,Einstellungen!$K$6)))+(IF(U33&gt;Einstellungen!$M$6,Einstellungen!$M$6,U33)-U32),IF(OR(U32&gt;Einstellungen!$M$6,U33&lt;Einstellungen!$K$6),0,IF(U33&gt;Einstellungen!$M$6,Einstellungen!$M$6,U33)-IF(U32&lt;Einstellungen!$K$6,Einstellungen!$K$6,U32)))&gt;Einstellungen!$K$15,Einstellungen!$O$15,0)),0)</f>
        <v>0</v>
      </c>
      <c r="V83" s="16">
        <f>IF(AND(Einstellungen!$K$14=1,V32&lt;&gt;"")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$16,Einstellungen!$O$16,IF((V33-V32)-IF(Einstellungen!$K$6&gt;Einstellungen!$M$6,(IF(V33&lt;Einstellungen!$K$6,0,V33-IF(V32&gt;Einstellungen!$K$6,V32,Einstellungen!$K$6)))+(IF(V33&gt;Einstellungen!$M$6,Einstellungen!$M$6,V33)-V32),IF(OR(V32&gt;Einstellungen!$M$6,V33&lt;Einstellungen!$K$6),0,IF(V33&gt;Einstellungen!$M$6,Einstellungen!$M$6,V33)-IF(V32&lt;Einstellungen!$K$6,Einstellungen!$K$6,V32)))&gt;Einstellungen!$K$15,Einstellungen!$O$15,0)),0)</f>
        <v>0</v>
      </c>
      <c r="W83" s="16">
        <f>IF(AND(Einstellungen!$K$14=1,W32&lt;&gt;"")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$16,Einstellungen!$O$16,IF((W33-W32)-IF(Einstellungen!$K$6&gt;Einstellungen!$M$6,(IF(W33&lt;Einstellungen!$K$6,0,W33-IF(W32&gt;Einstellungen!$K$6,W32,Einstellungen!$K$6)))+(IF(W33&gt;Einstellungen!$M$6,Einstellungen!$M$6,W33)-W32),IF(OR(W32&gt;Einstellungen!$M$6,W33&lt;Einstellungen!$K$6),0,IF(W33&gt;Einstellungen!$M$6,Einstellungen!$M$6,W33)-IF(W32&lt;Einstellungen!$K$6,Einstellungen!$K$6,W32)))&gt;Einstellungen!$K$15,Einstellungen!$O$15,0)),0)</f>
        <v>0</v>
      </c>
      <c r="X83" s="16">
        <f>IF(AND(Einstellungen!$K$14=1,X32&lt;&gt;"")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$16,Einstellungen!$O$16,IF((X33-X32)-IF(Einstellungen!$K$6&gt;Einstellungen!$M$6,(IF(X33&lt;Einstellungen!$K$6,0,X33-IF(X32&gt;Einstellungen!$K$6,X32,Einstellungen!$K$6)))+(IF(X33&gt;Einstellungen!$M$6,Einstellungen!$M$6,X33)-X32),IF(OR(X32&gt;Einstellungen!$M$6,X33&lt;Einstellungen!$K$6),0,IF(X33&gt;Einstellungen!$M$6,Einstellungen!$M$6,X33)-IF(X32&lt;Einstellungen!$K$6,Einstellungen!$K$6,X32)))&gt;Einstellungen!$K$15,Einstellungen!$O$15,0)),0)</f>
        <v>0</v>
      </c>
      <c r="Y83" s="16">
        <f>IF(AND(Einstellungen!$K$14=1,Y32&lt;&gt;"")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$16,Einstellungen!$O$16,IF((Y33-Y32)-IF(Einstellungen!$K$6&gt;Einstellungen!$M$6,(IF(Y33&lt;Einstellungen!$K$6,0,Y33-IF(Y32&gt;Einstellungen!$K$6,Y32,Einstellungen!$K$6)))+(IF(Y33&gt;Einstellungen!$M$6,Einstellungen!$M$6,Y33)-Y32),IF(OR(Y32&gt;Einstellungen!$M$6,Y33&lt;Einstellungen!$K$6),0,IF(Y33&gt;Einstellungen!$M$6,Einstellungen!$M$6,Y33)-IF(Y32&lt;Einstellungen!$K$6,Einstellungen!$K$6,Y32)))&gt;Einstellungen!$K$15,Einstellungen!$O$15,0)),0)</f>
        <v>0</v>
      </c>
      <c r="Z83" s="16">
        <f>IF(AND(Einstellungen!$K$14=1,Z32&lt;&gt;"")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$16,Einstellungen!$O$16,IF((Z33-Z32)-IF(Einstellungen!$K$6&gt;Einstellungen!$M$6,(IF(Z33&lt;Einstellungen!$K$6,0,Z33-IF(Z32&gt;Einstellungen!$K$6,Z32,Einstellungen!$K$6)))+(IF(Z33&gt;Einstellungen!$M$6,Einstellungen!$M$6,Z33)-Z32),IF(OR(Z32&gt;Einstellungen!$M$6,Z33&lt;Einstellungen!$K$6),0,IF(Z33&gt;Einstellungen!$M$6,Einstellungen!$M$6,Z33)-IF(Z32&lt;Einstellungen!$K$6,Einstellungen!$K$6,Z32)))&gt;Einstellungen!$K$15,Einstellungen!$O$15,0)),0)</f>
        <v>0</v>
      </c>
      <c r="AA83" s="16">
        <f>IF(AND(Einstellungen!$K$14=1,AA32&lt;&gt;"")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$16,Einstellungen!$O$16,IF((AA33-AA32)-IF(Einstellungen!$K$6&gt;Einstellungen!$M$6,(IF(AA33&lt;Einstellungen!$K$6,0,AA33-IF(AA32&gt;Einstellungen!$K$6,AA32,Einstellungen!$K$6)))+(IF(AA33&gt;Einstellungen!$M$6,Einstellungen!$M$6,AA33)-AA32),IF(OR(AA32&gt;Einstellungen!$M$6,AA33&lt;Einstellungen!$K$6),0,IF(AA33&gt;Einstellungen!$M$6,Einstellungen!$M$6,AA33)-IF(AA32&lt;Einstellungen!$K$6,Einstellungen!$K$6,AA32)))&gt;Einstellungen!$K$15,Einstellungen!$O$15,0)),0)</f>
        <v>0</v>
      </c>
      <c r="AB83" s="16">
        <f>IF(AND(Einstellungen!$K$14=1,AB32&lt;&gt;"")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$16,Einstellungen!$O$16,IF((AB33-AB32)-IF(Einstellungen!$K$6&gt;Einstellungen!$M$6,(IF(AB33&lt;Einstellungen!$K$6,0,AB33-IF(AB32&gt;Einstellungen!$K$6,AB32,Einstellungen!$K$6)))+(IF(AB33&gt;Einstellungen!$M$6,Einstellungen!$M$6,AB33)-AB32),IF(OR(AB32&gt;Einstellungen!$M$6,AB33&lt;Einstellungen!$K$6),0,IF(AB33&gt;Einstellungen!$M$6,Einstellungen!$M$6,AB33)-IF(AB32&lt;Einstellungen!$K$6,Einstellungen!$K$6,AB32)))&gt;Einstellungen!$K$15,Einstellungen!$O$15,0)),0)</f>
        <v>0</v>
      </c>
      <c r="AC83" s="16">
        <f>IF(AND(Einstellungen!$K$14=1,AC32&lt;&gt;"")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$16,Einstellungen!$O$16,IF((AC33-AC32)-IF(Einstellungen!$K$6&gt;Einstellungen!$M$6,(IF(AC33&lt;Einstellungen!$K$6,0,AC33-IF(AC32&gt;Einstellungen!$K$6,AC32,Einstellungen!$K$6)))+(IF(AC33&gt;Einstellungen!$M$6,Einstellungen!$M$6,AC33)-AC32),IF(OR(AC32&gt;Einstellungen!$M$6,AC33&lt;Einstellungen!$K$6),0,IF(AC33&gt;Einstellungen!$M$6,Einstellungen!$M$6,AC33)-IF(AC32&lt;Einstellungen!$K$6,Einstellungen!$K$6,AC32)))&gt;Einstellungen!$K$15,Einstellungen!$O$15,0)),0)</f>
        <v>0</v>
      </c>
      <c r="AD83" s="16">
        <f>IF(AND(Einstellungen!$K$14=1,AD32&lt;&gt;"")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$16,Einstellungen!$O$16,IF((AD33-AD32)-IF(Einstellungen!$K$6&gt;Einstellungen!$M$6,(IF(AD33&lt;Einstellungen!$K$6,0,AD33-IF(AD32&gt;Einstellungen!$K$6,AD32,Einstellungen!$K$6)))+(IF(AD33&gt;Einstellungen!$M$6,Einstellungen!$M$6,AD33)-AD32),IF(OR(AD32&gt;Einstellungen!$M$6,AD33&lt;Einstellungen!$K$6),0,IF(AD33&gt;Einstellungen!$M$6,Einstellungen!$M$6,AD33)-IF(AD32&lt;Einstellungen!$K$6,Einstellungen!$K$6,AD32)))&gt;Einstellungen!$K$15,Einstellungen!$O$15,0)),0)</f>
        <v>0</v>
      </c>
      <c r="AE83" s="16">
        <f>IF(AND(Einstellungen!$K$14=1,AE32&lt;&gt;"")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$16,Einstellungen!$O$16,IF((AE33-AE32)-IF(Einstellungen!$K$6&gt;Einstellungen!$M$6,(IF(AE33&lt;Einstellungen!$K$6,0,AE33-IF(AE32&gt;Einstellungen!$K$6,AE32,Einstellungen!$K$6)))+(IF(AE33&gt;Einstellungen!$M$6,Einstellungen!$M$6,AE33)-AE32),IF(OR(AE32&gt;Einstellungen!$M$6,AE33&lt;Einstellungen!$K$6),0,IF(AE33&gt;Einstellungen!$M$6,Einstellungen!$M$6,AE33)-IF(AE32&lt;Einstellungen!$K$6,Einstellungen!$K$6,AE32)))&gt;Einstellungen!$K$15,Einstellungen!$O$15,0)),0)</f>
        <v>0</v>
      </c>
      <c r="AF83" s="16">
        <f>IF(AND(Einstellungen!$K$14=1,AF32&lt;&gt;"")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$16,Einstellungen!$O$16,IF((AF33-AF32)-IF(Einstellungen!$K$6&gt;Einstellungen!$M$6,(IF(AF33&lt;Einstellungen!$K$6,0,AF33-IF(AF32&gt;Einstellungen!$K$6,AF32,Einstellungen!$K$6)))+(IF(AF33&gt;Einstellungen!$M$6,Einstellungen!$M$6,AF33)-AF32),IF(OR(AF32&gt;Einstellungen!$M$6,AF33&lt;Einstellungen!$K$6),0,IF(AF33&gt;Einstellungen!$M$6,Einstellungen!$M$6,AF33)-IF(AF32&lt;Einstellungen!$K$6,Einstellungen!$K$6,AF32)))&gt;Einstellungen!$K$15,Einstellungen!$O$15,0)),0)</f>
        <v>0</v>
      </c>
      <c r="AG83" s="16">
        <f>IF(AND(Einstellungen!$K$14=1,AG32&lt;&gt;"")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$16,Einstellungen!$O$16,IF((AG33-AG32)-IF(Einstellungen!$K$6&gt;Einstellungen!$M$6,(IF(AG33&lt;Einstellungen!$K$6,0,AG33-IF(AG32&gt;Einstellungen!$K$6,AG32,Einstellungen!$K$6)))+(IF(AG33&gt;Einstellungen!$M$6,Einstellungen!$M$6,AG33)-AG32),IF(OR(AG32&gt;Einstellungen!$M$6,AG33&lt;Einstellungen!$K$6),0,IF(AG33&gt;Einstellungen!$M$6,Einstellungen!$M$6,AG33)-IF(AG32&lt;Einstellungen!$K$6,Einstellungen!$K$6,AG32)))&gt;Einstellungen!$K$15,Einstellungen!$O$15,0)),0)</f>
        <v>0</v>
      </c>
    </row>
    <row r="84" spans="1:33" s="16" customFormat="1" x14ac:dyDescent="0.25">
      <c r="A84" s="38"/>
      <c r="B84" s="37" t="str">
        <f>IF(AND(Einstellungen!$B$5&gt;4,Einstellungen!$K$14=1),"5","")</f>
        <v>5</v>
      </c>
      <c r="C84" s="16">
        <f>IF(AND(Einstellungen!$K$14=1,C36&lt;&gt;"")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$16,Einstellungen!$O$16,IF((C37-C36)-IF(Einstellungen!$K$6&gt;Einstellungen!$M$6,(IF(C37&lt;Einstellungen!$K$6,0,C37-IF(C36&gt;Einstellungen!$K$6,C36,Einstellungen!$K$6)))+(IF(C37&gt;Einstellungen!$M$6,Einstellungen!$M$6,C37)-C36),IF(OR(C36&gt;Einstellungen!$M$6,C37&lt;Einstellungen!$K$6),0,IF(C37&gt;Einstellungen!$M$6,Einstellungen!$M$6,C37)-IF(C36&lt;Einstellungen!$K$6,Einstellungen!$K$6,C36)))&gt;Einstellungen!$K$15,Einstellungen!$O$15,0)),0)</f>
        <v>0</v>
      </c>
      <c r="D84" s="16">
        <f>IF(AND(Einstellungen!$K$14=1,D36&lt;&gt;"")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$16,Einstellungen!$O$16,IF((D37-D36)-IF(Einstellungen!$K$6&gt;Einstellungen!$M$6,(IF(D37&lt;Einstellungen!$K$6,0,D37-IF(D36&gt;Einstellungen!$K$6,D36,Einstellungen!$K$6)))+(IF(D37&gt;Einstellungen!$M$6,Einstellungen!$M$6,D37)-D36),IF(OR(D36&gt;Einstellungen!$M$6,D37&lt;Einstellungen!$K$6),0,IF(D37&gt;Einstellungen!$M$6,Einstellungen!$M$6,D37)-IF(D36&lt;Einstellungen!$K$6,Einstellungen!$K$6,D36)))&gt;Einstellungen!$K$15,Einstellungen!$O$15,0)),0)</f>
        <v>0</v>
      </c>
      <c r="E84" s="16">
        <f>IF(AND(Einstellungen!$K$14=1,E36&lt;&gt;"")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$16,Einstellungen!$O$16,IF((E37-E36)-IF(Einstellungen!$K$6&gt;Einstellungen!$M$6,(IF(E37&lt;Einstellungen!$K$6,0,E37-IF(E36&gt;Einstellungen!$K$6,E36,Einstellungen!$K$6)))+(IF(E37&gt;Einstellungen!$M$6,Einstellungen!$M$6,E37)-E36),IF(OR(E36&gt;Einstellungen!$M$6,E37&lt;Einstellungen!$K$6),0,IF(E37&gt;Einstellungen!$M$6,Einstellungen!$M$6,E37)-IF(E36&lt;Einstellungen!$K$6,Einstellungen!$K$6,E36)))&gt;Einstellungen!$K$15,Einstellungen!$O$15,0)),0)</f>
        <v>0</v>
      </c>
      <c r="F84" s="16">
        <f>IF(AND(Einstellungen!$K$14=1,F36&lt;&gt;"")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$16,Einstellungen!$O$16,IF((F37-F36)-IF(Einstellungen!$K$6&gt;Einstellungen!$M$6,(IF(F37&lt;Einstellungen!$K$6,0,F37-IF(F36&gt;Einstellungen!$K$6,F36,Einstellungen!$K$6)))+(IF(F37&gt;Einstellungen!$M$6,Einstellungen!$M$6,F37)-F36),IF(OR(F36&gt;Einstellungen!$M$6,F37&lt;Einstellungen!$K$6),0,IF(F37&gt;Einstellungen!$M$6,Einstellungen!$M$6,F37)-IF(F36&lt;Einstellungen!$K$6,Einstellungen!$K$6,F36)))&gt;Einstellungen!$K$15,Einstellungen!$O$15,0)),0)</f>
        <v>0</v>
      </c>
      <c r="G84" s="16">
        <f>IF(AND(Einstellungen!$K$14=1,G36&lt;&gt;"")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$16,Einstellungen!$O$16,IF((G37-G36)-IF(Einstellungen!$K$6&gt;Einstellungen!$M$6,(IF(G37&lt;Einstellungen!$K$6,0,G37-IF(G36&gt;Einstellungen!$K$6,G36,Einstellungen!$K$6)))+(IF(G37&gt;Einstellungen!$M$6,Einstellungen!$M$6,G37)-G36),IF(OR(G36&gt;Einstellungen!$M$6,G37&lt;Einstellungen!$K$6),0,IF(G37&gt;Einstellungen!$M$6,Einstellungen!$M$6,G37)-IF(G36&lt;Einstellungen!$K$6,Einstellungen!$K$6,G36)))&gt;Einstellungen!$K$15,Einstellungen!$O$15,0)),0)</f>
        <v>0</v>
      </c>
      <c r="H84" s="16">
        <f>IF(AND(Einstellungen!$K$14=1,H36&lt;&gt;"")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$16,Einstellungen!$O$16,IF((H37-H36)-IF(Einstellungen!$K$6&gt;Einstellungen!$M$6,(IF(H37&lt;Einstellungen!$K$6,0,H37-IF(H36&gt;Einstellungen!$K$6,H36,Einstellungen!$K$6)))+(IF(H37&gt;Einstellungen!$M$6,Einstellungen!$M$6,H37)-H36),IF(OR(H36&gt;Einstellungen!$M$6,H37&lt;Einstellungen!$K$6),0,IF(H37&gt;Einstellungen!$M$6,Einstellungen!$M$6,H37)-IF(H36&lt;Einstellungen!$K$6,Einstellungen!$K$6,H36)))&gt;Einstellungen!$K$15,Einstellungen!$O$15,0)),0)</f>
        <v>0</v>
      </c>
      <c r="I84" s="16">
        <f>IF(AND(Einstellungen!$K$14=1,I36&lt;&gt;"")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$16,Einstellungen!$O$16,IF((I37-I36)-IF(Einstellungen!$K$6&gt;Einstellungen!$M$6,(IF(I37&lt;Einstellungen!$K$6,0,I37-IF(I36&gt;Einstellungen!$K$6,I36,Einstellungen!$K$6)))+(IF(I37&gt;Einstellungen!$M$6,Einstellungen!$M$6,I37)-I36),IF(OR(I36&gt;Einstellungen!$M$6,I37&lt;Einstellungen!$K$6),0,IF(I37&gt;Einstellungen!$M$6,Einstellungen!$M$6,I37)-IF(I36&lt;Einstellungen!$K$6,Einstellungen!$K$6,I36)))&gt;Einstellungen!$K$15,Einstellungen!$O$15,0)),0)</f>
        <v>0</v>
      </c>
      <c r="J84" s="16">
        <f>IF(AND(Einstellungen!$K$14=1,J36&lt;&gt;"")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$16,Einstellungen!$O$16,IF((J37-J36)-IF(Einstellungen!$K$6&gt;Einstellungen!$M$6,(IF(J37&lt;Einstellungen!$K$6,0,J37-IF(J36&gt;Einstellungen!$K$6,J36,Einstellungen!$K$6)))+(IF(J37&gt;Einstellungen!$M$6,Einstellungen!$M$6,J37)-J36),IF(OR(J36&gt;Einstellungen!$M$6,J37&lt;Einstellungen!$K$6),0,IF(J37&gt;Einstellungen!$M$6,Einstellungen!$M$6,J37)-IF(J36&lt;Einstellungen!$K$6,Einstellungen!$K$6,J36)))&gt;Einstellungen!$K$15,Einstellungen!$O$15,0)),0)</f>
        <v>0</v>
      </c>
      <c r="K84" s="16">
        <f>IF(AND(Einstellungen!$K$14=1,K36&lt;&gt;"")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$16,Einstellungen!$O$16,IF((K37-K36)-IF(Einstellungen!$K$6&gt;Einstellungen!$M$6,(IF(K37&lt;Einstellungen!$K$6,0,K37-IF(K36&gt;Einstellungen!$K$6,K36,Einstellungen!$K$6)))+(IF(K37&gt;Einstellungen!$M$6,Einstellungen!$M$6,K37)-K36),IF(OR(K36&gt;Einstellungen!$M$6,K37&lt;Einstellungen!$K$6),0,IF(K37&gt;Einstellungen!$M$6,Einstellungen!$M$6,K37)-IF(K36&lt;Einstellungen!$K$6,Einstellungen!$K$6,K36)))&gt;Einstellungen!$K$15,Einstellungen!$O$15,0)),0)</f>
        <v>0</v>
      </c>
      <c r="L84" s="16">
        <f>IF(AND(Einstellungen!$K$14=1,L36&lt;&gt;"")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$16,Einstellungen!$O$16,IF((L37-L36)-IF(Einstellungen!$K$6&gt;Einstellungen!$M$6,(IF(L37&lt;Einstellungen!$K$6,0,L37-IF(L36&gt;Einstellungen!$K$6,L36,Einstellungen!$K$6)))+(IF(L37&gt;Einstellungen!$M$6,Einstellungen!$M$6,L37)-L36),IF(OR(L36&gt;Einstellungen!$M$6,L37&lt;Einstellungen!$K$6),0,IF(L37&gt;Einstellungen!$M$6,Einstellungen!$M$6,L37)-IF(L36&lt;Einstellungen!$K$6,Einstellungen!$K$6,L36)))&gt;Einstellungen!$K$15,Einstellungen!$O$15,0)),0)</f>
        <v>0</v>
      </c>
      <c r="M84" s="16">
        <f>IF(AND(Einstellungen!$K$14=1,M36&lt;&gt;"")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$16,Einstellungen!$O$16,IF((M37-M36)-IF(Einstellungen!$K$6&gt;Einstellungen!$M$6,(IF(M37&lt;Einstellungen!$K$6,0,M37-IF(M36&gt;Einstellungen!$K$6,M36,Einstellungen!$K$6)))+(IF(M37&gt;Einstellungen!$M$6,Einstellungen!$M$6,M37)-M36),IF(OR(M36&gt;Einstellungen!$M$6,M37&lt;Einstellungen!$K$6),0,IF(M37&gt;Einstellungen!$M$6,Einstellungen!$M$6,M37)-IF(M36&lt;Einstellungen!$K$6,Einstellungen!$K$6,M36)))&gt;Einstellungen!$K$15,Einstellungen!$O$15,0)),0)</f>
        <v>0</v>
      </c>
      <c r="N84" s="16">
        <f>IF(AND(Einstellungen!$K$14=1,N36&lt;&gt;"")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$16,Einstellungen!$O$16,IF((N37-N36)-IF(Einstellungen!$K$6&gt;Einstellungen!$M$6,(IF(N37&lt;Einstellungen!$K$6,0,N37-IF(N36&gt;Einstellungen!$K$6,N36,Einstellungen!$K$6)))+(IF(N37&gt;Einstellungen!$M$6,Einstellungen!$M$6,N37)-N36),IF(OR(N36&gt;Einstellungen!$M$6,N37&lt;Einstellungen!$K$6),0,IF(N37&gt;Einstellungen!$M$6,Einstellungen!$M$6,N37)-IF(N36&lt;Einstellungen!$K$6,Einstellungen!$K$6,N36)))&gt;Einstellungen!$K$15,Einstellungen!$O$15,0)),0)</f>
        <v>0</v>
      </c>
      <c r="O84" s="16">
        <f>IF(AND(Einstellungen!$K$14=1,O36&lt;&gt;"")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$16,Einstellungen!$O$16,IF((O37-O36)-IF(Einstellungen!$K$6&gt;Einstellungen!$M$6,(IF(O37&lt;Einstellungen!$K$6,0,O37-IF(O36&gt;Einstellungen!$K$6,O36,Einstellungen!$K$6)))+(IF(O37&gt;Einstellungen!$M$6,Einstellungen!$M$6,O37)-O36),IF(OR(O36&gt;Einstellungen!$M$6,O37&lt;Einstellungen!$K$6),0,IF(O37&gt;Einstellungen!$M$6,Einstellungen!$M$6,O37)-IF(O36&lt;Einstellungen!$K$6,Einstellungen!$K$6,O36)))&gt;Einstellungen!$K$15,Einstellungen!$O$15,0)),0)</f>
        <v>0</v>
      </c>
      <c r="P84" s="16">
        <f>IF(AND(Einstellungen!$K$14=1,P36&lt;&gt;"")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$16,Einstellungen!$O$16,IF((P37-P36)-IF(Einstellungen!$K$6&gt;Einstellungen!$M$6,(IF(P37&lt;Einstellungen!$K$6,0,P37-IF(P36&gt;Einstellungen!$K$6,P36,Einstellungen!$K$6)))+(IF(P37&gt;Einstellungen!$M$6,Einstellungen!$M$6,P37)-P36),IF(OR(P36&gt;Einstellungen!$M$6,P37&lt;Einstellungen!$K$6),0,IF(P37&gt;Einstellungen!$M$6,Einstellungen!$M$6,P37)-IF(P36&lt;Einstellungen!$K$6,Einstellungen!$K$6,P36)))&gt;Einstellungen!$K$15,Einstellungen!$O$15,0)),0)</f>
        <v>0</v>
      </c>
      <c r="Q84" s="16">
        <f>IF(AND(Einstellungen!$K$14=1,Q36&lt;&gt;"")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$16,Einstellungen!$O$16,IF((Q37-Q36)-IF(Einstellungen!$K$6&gt;Einstellungen!$M$6,(IF(Q37&lt;Einstellungen!$K$6,0,Q37-IF(Q36&gt;Einstellungen!$K$6,Q36,Einstellungen!$K$6)))+(IF(Q37&gt;Einstellungen!$M$6,Einstellungen!$M$6,Q37)-Q36),IF(OR(Q36&gt;Einstellungen!$M$6,Q37&lt;Einstellungen!$K$6),0,IF(Q37&gt;Einstellungen!$M$6,Einstellungen!$M$6,Q37)-IF(Q36&lt;Einstellungen!$K$6,Einstellungen!$K$6,Q36)))&gt;Einstellungen!$K$15,Einstellungen!$O$15,0)),0)</f>
        <v>0</v>
      </c>
      <c r="R84" s="16">
        <f>IF(AND(Einstellungen!$K$14=1,R36&lt;&gt;"")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$16,Einstellungen!$O$16,IF((R37-R36)-IF(Einstellungen!$K$6&gt;Einstellungen!$M$6,(IF(R37&lt;Einstellungen!$K$6,0,R37-IF(R36&gt;Einstellungen!$K$6,R36,Einstellungen!$K$6)))+(IF(R37&gt;Einstellungen!$M$6,Einstellungen!$M$6,R37)-R36),IF(OR(R36&gt;Einstellungen!$M$6,R37&lt;Einstellungen!$K$6),0,IF(R37&gt;Einstellungen!$M$6,Einstellungen!$M$6,R37)-IF(R36&lt;Einstellungen!$K$6,Einstellungen!$K$6,R36)))&gt;Einstellungen!$K$15,Einstellungen!$O$15,0)),0)</f>
        <v>0</v>
      </c>
      <c r="S84" s="16">
        <f>IF(AND(Einstellungen!$K$14=1,S36&lt;&gt;"")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$16,Einstellungen!$O$16,IF((S37-S36)-IF(Einstellungen!$K$6&gt;Einstellungen!$M$6,(IF(S37&lt;Einstellungen!$K$6,0,S37-IF(S36&gt;Einstellungen!$K$6,S36,Einstellungen!$K$6)))+(IF(S37&gt;Einstellungen!$M$6,Einstellungen!$M$6,S37)-S36),IF(OR(S36&gt;Einstellungen!$M$6,S37&lt;Einstellungen!$K$6),0,IF(S37&gt;Einstellungen!$M$6,Einstellungen!$M$6,S37)-IF(S36&lt;Einstellungen!$K$6,Einstellungen!$K$6,S36)))&gt;Einstellungen!$K$15,Einstellungen!$O$15,0)),0)</f>
        <v>0</v>
      </c>
      <c r="T84" s="16">
        <f>IF(AND(Einstellungen!$K$14=1,T36&lt;&gt;"")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$16,Einstellungen!$O$16,IF((T37-T36)-IF(Einstellungen!$K$6&gt;Einstellungen!$M$6,(IF(T37&lt;Einstellungen!$K$6,0,T37-IF(T36&gt;Einstellungen!$K$6,T36,Einstellungen!$K$6)))+(IF(T37&gt;Einstellungen!$M$6,Einstellungen!$M$6,T37)-T36),IF(OR(T36&gt;Einstellungen!$M$6,T37&lt;Einstellungen!$K$6),0,IF(T37&gt;Einstellungen!$M$6,Einstellungen!$M$6,T37)-IF(T36&lt;Einstellungen!$K$6,Einstellungen!$K$6,T36)))&gt;Einstellungen!$K$15,Einstellungen!$O$15,0)),0)</f>
        <v>0</v>
      </c>
      <c r="U84" s="16">
        <f>IF(AND(Einstellungen!$K$14=1,U36&lt;&gt;"")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$16,Einstellungen!$O$16,IF((U37-U36)-IF(Einstellungen!$K$6&gt;Einstellungen!$M$6,(IF(U37&lt;Einstellungen!$K$6,0,U37-IF(U36&gt;Einstellungen!$K$6,U36,Einstellungen!$K$6)))+(IF(U37&gt;Einstellungen!$M$6,Einstellungen!$M$6,U37)-U36),IF(OR(U36&gt;Einstellungen!$M$6,U37&lt;Einstellungen!$K$6),0,IF(U37&gt;Einstellungen!$M$6,Einstellungen!$M$6,U37)-IF(U36&lt;Einstellungen!$K$6,Einstellungen!$K$6,U36)))&gt;Einstellungen!$K$15,Einstellungen!$O$15,0)),0)</f>
        <v>0</v>
      </c>
      <c r="V84" s="16">
        <f>IF(AND(Einstellungen!$K$14=1,V36&lt;&gt;"")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$16,Einstellungen!$O$16,IF((V37-V36)-IF(Einstellungen!$K$6&gt;Einstellungen!$M$6,(IF(V37&lt;Einstellungen!$K$6,0,V37-IF(V36&gt;Einstellungen!$K$6,V36,Einstellungen!$K$6)))+(IF(V37&gt;Einstellungen!$M$6,Einstellungen!$M$6,V37)-V36),IF(OR(V36&gt;Einstellungen!$M$6,V37&lt;Einstellungen!$K$6),0,IF(V37&gt;Einstellungen!$M$6,Einstellungen!$M$6,V37)-IF(V36&lt;Einstellungen!$K$6,Einstellungen!$K$6,V36)))&gt;Einstellungen!$K$15,Einstellungen!$O$15,0)),0)</f>
        <v>0</v>
      </c>
      <c r="W84" s="16">
        <f>IF(AND(Einstellungen!$K$14=1,W36&lt;&gt;"")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$16,Einstellungen!$O$16,IF((W37-W36)-IF(Einstellungen!$K$6&gt;Einstellungen!$M$6,(IF(W37&lt;Einstellungen!$K$6,0,W37-IF(W36&gt;Einstellungen!$K$6,W36,Einstellungen!$K$6)))+(IF(W37&gt;Einstellungen!$M$6,Einstellungen!$M$6,W37)-W36),IF(OR(W36&gt;Einstellungen!$M$6,W37&lt;Einstellungen!$K$6),0,IF(W37&gt;Einstellungen!$M$6,Einstellungen!$M$6,W37)-IF(W36&lt;Einstellungen!$K$6,Einstellungen!$K$6,W36)))&gt;Einstellungen!$K$15,Einstellungen!$O$15,0)),0)</f>
        <v>0</v>
      </c>
      <c r="X84" s="16">
        <f>IF(AND(Einstellungen!$K$14=1,X36&lt;&gt;"")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$16,Einstellungen!$O$16,IF((X37-X36)-IF(Einstellungen!$K$6&gt;Einstellungen!$M$6,(IF(X37&lt;Einstellungen!$K$6,0,X37-IF(X36&gt;Einstellungen!$K$6,X36,Einstellungen!$K$6)))+(IF(X37&gt;Einstellungen!$M$6,Einstellungen!$M$6,X37)-X36),IF(OR(X36&gt;Einstellungen!$M$6,X37&lt;Einstellungen!$K$6),0,IF(X37&gt;Einstellungen!$M$6,Einstellungen!$M$6,X37)-IF(X36&lt;Einstellungen!$K$6,Einstellungen!$K$6,X36)))&gt;Einstellungen!$K$15,Einstellungen!$O$15,0)),0)</f>
        <v>0</v>
      </c>
      <c r="Y84" s="16">
        <f>IF(AND(Einstellungen!$K$14=1,Y36&lt;&gt;"")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$16,Einstellungen!$O$16,IF((Y37-Y36)-IF(Einstellungen!$K$6&gt;Einstellungen!$M$6,(IF(Y37&lt;Einstellungen!$K$6,0,Y37-IF(Y36&gt;Einstellungen!$K$6,Y36,Einstellungen!$K$6)))+(IF(Y37&gt;Einstellungen!$M$6,Einstellungen!$M$6,Y37)-Y36),IF(OR(Y36&gt;Einstellungen!$M$6,Y37&lt;Einstellungen!$K$6),0,IF(Y37&gt;Einstellungen!$M$6,Einstellungen!$M$6,Y37)-IF(Y36&lt;Einstellungen!$K$6,Einstellungen!$K$6,Y36)))&gt;Einstellungen!$K$15,Einstellungen!$O$15,0)),0)</f>
        <v>0</v>
      </c>
      <c r="Z84" s="16">
        <f>IF(AND(Einstellungen!$K$14=1,Z36&lt;&gt;"")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$16,Einstellungen!$O$16,IF((Z37-Z36)-IF(Einstellungen!$K$6&gt;Einstellungen!$M$6,(IF(Z37&lt;Einstellungen!$K$6,0,Z37-IF(Z36&gt;Einstellungen!$K$6,Z36,Einstellungen!$K$6)))+(IF(Z37&gt;Einstellungen!$M$6,Einstellungen!$M$6,Z37)-Z36),IF(OR(Z36&gt;Einstellungen!$M$6,Z37&lt;Einstellungen!$K$6),0,IF(Z37&gt;Einstellungen!$M$6,Einstellungen!$M$6,Z37)-IF(Z36&lt;Einstellungen!$K$6,Einstellungen!$K$6,Z36)))&gt;Einstellungen!$K$15,Einstellungen!$O$15,0)),0)</f>
        <v>0</v>
      </c>
      <c r="AA84" s="16">
        <f>IF(AND(Einstellungen!$K$14=1,AA36&lt;&gt;"")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$16,Einstellungen!$O$16,IF((AA37-AA36)-IF(Einstellungen!$K$6&gt;Einstellungen!$M$6,(IF(AA37&lt;Einstellungen!$K$6,0,AA37-IF(AA36&gt;Einstellungen!$K$6,AA36,Einstellungen!$K$6)))+(IF(AA37&gt;Einstellungen!$M$6,Einstellungen!$M$6,AA37)-AA36),IF(OR(AA36&gt;Einstellungen!$M$6,AA37&lt;Einstellungen!$K$6),0,IF(AA37&gt;Einstellungen!$M$6,Einstellungen!$M$6,AA37)-IF(AA36&lt;Einstellungen!$K$6,Einstellungen!$K$6,AA36)))&gt;Einstellungen!$K$15,Einstellungen!$O$15,0)),0)</f>
        <v>0</v>
      </c>
      <c r="AB84" s="16">
        <f>IF(AND(Einstellungen!$K$14=1,AB36&lt;&gt;"")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$16,Einstellungen!$O$16,IF((AB37-AB36)-IF(Einstellungen!$K$6&gt;Einstellungen!$M$6,(IF(AB37&lt;Einstellungen!$K$6,0,AB37-IF(AB36&gt;Einstellungen!$K$6,AB36,Einstellungen!$K$6)))+(IF(AB37&gt;Einstellungen!$M$6,Einstellungen!$M$6,AB37)-AB36),IF(OR(AB36&gt;Einstellungen!$M$6,AB37&lt;Einstellungen!$K$6),0,IF(AB37&gt;Einstellungen!$M$6,Einstellungen!$M$6,AB37)-IF(AB36&lt;Einstellungen!$K$6,Einstellungen!$K$6,AB36)))&gt;Einstellungen!$K$15,Einstellungen!$O$15,0)),0)</f>
        <v>0</v>
      </c>
      <c r="AC84" s="16">
        <f>IF(AND(Einstellungen!$K$14=1,AC36&lt;&gt;"")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$16,Einstellungen!$O$16,IF((AC37-AC36)-IF(Einstellungen!$K$6&gt;Einstellungen!$M$6,(IF(AC37&lt;Einstellungen!$K$6,0,AC37-IF(AC36&gt;Einstellungen!$K$6,AC36,Einstellungen!$K$6)))+(IF(AC37&gt;Einstellungen!$M$6,Einstellungen!$M$6,AC37)-AC36),IF(OR(AC36&gt;Einstellungen!$M$6,AC37&lt;Einstellungen!$K$6),0,IF(AC37&gt;Einstellungen!$M$6,Einstellungen!$M$6,AC37)-IF(AC36&lt;Einstellungen!$K$6,Einstellungen!$K$6,AC36)))&gt;Einstellungen!$K$15,Einstellungen!$O$15,0)),0)</f>
        <v>0</v>
      </c>
      <c r="AD84" s="16">
        <f>IF(AND(Einstellungen!$K$14=1,AD36&lt;&gt;"")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$16,Einstellungen!$O$16,IF((AD37-AD36)-IF(Einstellungen!$K$6&gt;Einstellungen!$M$6,(IF(AD37&lt;Einstellungen!$K$6,0,AD37-IF(AD36&gt;Einstellungen!$K$6,AD36,Einstellungen!$K$6)))+(IF(AD37&gt;Einstellungen!$M$6,Einstellungen!$M$6,AD37)-AD36),IF(OR(AD36&gt;Einstellungen!$M$6,AD37&lt;Einstellungen!$K$6),0,IF(AD37&gt;Einstellungen!$M$6,Einstellungen!$M$6,AD37)-IF(AD36&lt;Einstellungen!$K$6,Einstellungen!$K$6,AD36)))&gt;Einstellungen!$K$15,Einstellungen!$O$15,0)),0)</f>
        <v>0</v>
      </c>
      <c r="AE84" s="16">
        <f>IF(AND(Einstellungen!$K$14=1,AE36&lt;&gt;"")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$16,Einstellungen!$O$16,IF((AE37-AE36)-IF(Einstellungen!$K$6&gt;Einstellungen!$M$6,(IF(AE37&lt;Einstellungen!$K$6,0,AE37-IF(AE36&gt;Einstellungen!$K$6,AE36,Einstellungen!$K$6)))+(IF(AE37&gt;Einstellungen!$M$6,Einstellungen!$M$6,AE37)-AE36),IF(OR(AE36&gt;Einstellungen!$M$6,AE37&lt;Einstellungen!$K$6),0,IF(AE37&gt;Einstellungen!$M$6,Einstellungen!$M$6,AE37)-IF(AE36&lt;Einstellungen!$K$6,Einstellungen!$K$6,AE36)))&gt;Einstellungen!$K$15,Einstellungen!$O$15,0)),0)</f>
        <v>0</v>
      </c>
      <c r="AF84" s="16">
        <f>IF(AND(Einstellungen!$K$14=1,AF36&lt;&gt;"")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$16,Einstellungen!$O$16,IF((AF37-AF36)-IF(Einstellungen!$K$6&gt;Einstellungen!$M$6,(IF(AF37&lt;Einstellungen!$K$6,0,AF37-IF(AF36&gt;Einstellungen!$K$6,AF36,Einstellungen!$K$6)))+(IF(AF37&gt;Einstellungen!$M$6,Einstellungen!$M$6,AF37)-AF36),IF(OR(AF36&gt;Einstellungen!$M$6,AF37&lt;Einstellungen!$K$6),0,IF(AF37&gt;Einstellungen!$M$6,Einstellungen!$M$6,AF37)-IF(AF36&lt;Einstellungen!$K$6,Einstellungen!$K$6,AF36)))&gt;Einstellungen!$K$15,Einstellungen!$O$15,0)),0)</f>
        <v>0</v>
      </c>
      <c r="AG84" s="16">
        <f>IF(AND(Einstellungen!$K$14=1,AG36&lt;&gt;"")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$16,Einstellungen!$O$16,IF((AG37-AG36)-IF(Einstellungen!$K$6&gt;Einstellungen!$M$6,(IF(AG37&lt;Einstellungen!$K$6,0,AG37-IF(AG36&gt;Einstellungen!$K$6,AG36,Einstellungen!$K$6)))+(IF(AG37&gt;Einstellungen!$M$6,Einstellungen!$M$6,AG37)-AG36),IF(OR(AG36&gt;Einstellungen!$M$6,AG37&lt;Einstellungen!$K$6),0,IF(AG37&gt;Einstellungen!$M$6,Einstellungen!$M$6,AG37)-IF(AG36&lt;Einstellungen!$K$6,Einstellungen!$K$6,AG36)))&gt;Einstellungen!$K$15,Einstellungen!$O$15,0)),0)</f>
        <v>0</v>
      </c>
    </row>
    <row r="85" spans="1:33" s="9" customFormat="1" x14ac:dyDescent="0.25">
      <c r="A85" s="22"/>
      <c r="B85" s="23"/>
    </row>
    <row r="86" spans="1:33" s="9" customFormat="1" x14ac:dyDescent="0.25">
      <c r="A86" s="22"/>
      <c r="B86" s="23"/>
    </row>
    <row r="87" spans="1:33" s="9" customFormat="1" x14ac:dyDescent="0.25">
      <c r="A87" s="22"/>
      <c r="B87" s="23"/>
    </row>
    <row r="88" spans="1:33" s="9" customFormat="1" x14ac:dyDescent="0.25">
      <c r="A88" s="22"/>
      <c r="B88" s="23"/>
    </row>
    <row r="89" spans="1:33" s="9" customFormat="1" x14ac:dyDescent="0.25">
      <c r="A89" s="22"/>
      <c r="B89" s="23"/>
    </row>
    <row r="90" spans="1:33" s="9" customFormat="1" x14ac:dyDescent="0.25">
      <c r="A90" s="22"/>
      <c r="B90" s="23"/>
    </row>
  </sheetData>
  <mergeCells count="21">
    <mergeCell ref="A32:B32"/>
    <mergeCell ref="C1:G1"/>
    <mergeCell ref="A19:B19"/>
    <mergeCell ref="A20:B20"/>
    <mergeCell ref="A21:B21"/>
    <mergeCell ref="A23:B23"/>
    <mergeCell ref="A24:B24"/>
    <mergeCell ref="A25:B25"/>
    <mergeCell ref="A27:B27"/>
    <mergeCell ref="A28:B28"/>
    <mergeCell ref="A29:B29"/>
    <mergeCell ref="A31:B31"/>
    <mergeCell ref="A46:B46"/>
    <mergeCell ref="A68:A69"/>
    <mergeCell ref="A74:A76"/>
    <mergeCell ref="A33:B33"/>
    <mergeCell ref="A35:B35"/>
    <mergeCell ref="A36:B36"/>
    <mergeCell ref="A37:B37"/>
    <mergeCell ref="A42:B42"/>
    <mergeCell ref="A44:B44"/>
  </mergeCells>
  <conditionalFormatting sqref="C3:AD3">
    <cfRule type="expression" dxfId="258" priority="35">
      <formula>ISODD(MONTH(C3))</formula>
    </cfRule>
    <cfRule type="expression" dxfId="257" priority="37">
      <formula>ISEVEN(MONTH(C3))</formula>
    </cfRule>
  </conditionalFormatting>
  <conditionalFormatting sqref="C4:AD4">
    <cfRule type="expression" dxfId="256" priority="34">
      <formula>WEEKDAY(C4,2)&lt;6</formula>
    </cfRule>
    <cfRule type="expression" dxfId="255" priority="36">
      <formula>WEEKDAY(C4,2)&gt;5</formula>
    </cfRule>
  </conditionalFormatting>
  <conditionalFormatting sqref="C5:AG18 C22:AG22 C3:AD4 C26:AG78">
    <cfRule type="expression" dxfId="254" priority="33">
      <formula>WEEKDAY(C$4,2)=7</formula>
    </cfRule>
  </conditionalFormatting>
  <conditionalFormatting sqref="A26:XFD26 A23:B25 AH23:XFD25">
    <cfRule type="expression" dxfId="253" priority="32">
      <formula>$A$23&lt;&gt;""</formula>
    </cfRule>
  </conditionalFormatting>
  <conditionalFormatting sqref="A27:XFD30">
    <cfRule type="expression" dxfId="252" priority="31">
      <formula>$A$27&lt;&gt;""</formula>
    </cfRule>
  </conditionalFormatting>
  <conditionalFormatting sqref="A31:XFD34">
    <cfRule type="expression" dxfId="251" priority="30">
      <formula>$A$31&lt;&gt;""</formula>
    </cfRule>
  </conditionalFormatting>
  <conditionalFormatting sqref="A35:XFD38">
    <cfRule type="expression" dxfId="250" priority="29">
      <formula>$A$35&lt;&gt;""</formula>
    </cfRule>
  </conditionalFormatting>
  <conditionalFormatting sqref="C28 C32 C36">
    <cfRule type="expression" dxfId="249" priority="28">
      <formula>C28&gt;C29</formula>
    </cfRule>
  </conditionalFormatting>
  <conditionalFormatting sqref="AG3">
    <cfRule type="expression" dxfId="248" priority="26">
      <formula>ISODD(MONTH(AG3))</formula>
    </cfRule>
    <cfRule type="expression" dxfId="247" priority="27">
      <formula>ISEVEN(MONTH(AG3))</formula>
    </cfRule>
  </conditionalFormatting>
  <conditionalFormatting sqref="AG3">
    <cfRule type="expression" dxfId="246" priority="25">
      <formula>WEEKDAY(AG$4,2)=7</formula>
    </cfRule>
  </conditionalFormatting>
  <conditionalFormatting sqref="AE3">
    <cfRule type="expression" dxfId="245" priority="20">
      <formula>ISODD(MONTH(AE3))</formula>
    </cfRule>
    <cfRule type="expression" dxfId="244" priority="21">
      <formula>ISEVEN(MONTH(AE3))</formula>
    </cfRule>
  </conditionalFormatting>
  <conditionalFormatting sqref="AE3">
    <cfRule type="expression" dxfId="243" priority="19">
      <formula>WEEKDAY(AE$4,2)=7</formula>
    </cfRule>
  </conditionalFormatting>
  <conditionalFormatting sqref="AF3">
    <cfRule type="expression" dxfId="242" priority="23">
      <formula>ISODD(MONTH(AF3))</formula>
    </cfRule>
    <cfRule type="expression" dxfId="241" priority="24">
      <formula>ISEVEN(MONTH(AF3))</formula>
    </cfRule>
  </conditionalFormatting>
  <conditionalFormatting sqref="AF3">
    <cfRule type="expression" dxfId="240" priority="22">
      <formula>WEEKDAY(AF$4,2)=7</formula>
    </cfRule>
  </conditionalFormatting>
  <conditionalFormatting sqref="AE4:AG4">
    <cfRule type="expression" dxfId="239" priority="17">
      <formula>WEEKDAY(AE4,2)&lt;6</formula>
    </cfRule>
    <cfRule type="expression" dxfId="238" priority="18">
      <formula>WEEKDAY(AE4,2)&gt;5</formula>
    </cfRule>
  </conditionalFormatting>
  <conditionalFormatting sqref="AE4:AG4">
    <cfRule type="expression" dxfId="237" priority="16">
      <formula>WEEKDAY(AE$4,2)=7</formula>
    </cfRule>
  </conditionalFormatting>
  <conditionalFormatting sqref="C30:AG30">
    <cfRule type="expression" dxfId="236" priority="15">
      <formula>$A$23&lt;&gt;""</formula>
    </cfRule>
  </conditionalFormatting>
  <conditionalFormatting sqref="C34:AG34">
    <cfRule type="expression" dxfId="235" priority="14">
      <formula>$A$27&lt;&gt;""</formula>
    </cfRule>
  </conditionalFormatting>
  <conditionalFormatting sqref="C34:AG34">
    <cfRule type="expression" dxfId="234" priority="13">
      <formula>$A$23&lt;&gt;""</formula>
    </cfRule>
  </conditionalFormatting>
  <conditionalFormatting sqref="C38:AG38">
    <cfRule type="expression" dxfId="233" priority="12">
      <formula>$A$31&lt;&gt;""</formula>
    </cfRule>
  </conditionalFormatting>
  <conditionalFormatting sqref="C38:AG38">
    <cfRule type="expression" dxfId="232" priority="11">
      <formula>$A$27&lt;&gt;""</formula>
    </cfRule>
  </conditionalFormatting>
  <conditionalFormatting sqref="C38:AG38">
    <cfRule type="expression" dxfId="231" priority="10">
      <formula>$A$23&lt;&gt;""</formula>
    </cfRule>
  </conditionalFormatting>
  <conditionalFormatting sqref="C19:AG21">
    <cfRule type="expression" dxfId="230" priority="9">
      <formula>WEEKDAY(C$4,2)=7</formula>
    </cfRule>
  </conditionalFormatting>
  <conditionalFormatting sqref="C19:AG19">
    <cfRule type="expression" dxfId="229" priority="8">
      <formula>(COUNTIF($A$5:$A$18,C19)=0)*(C19&gt;0)</formula>
    </cfRule>
  </conditionalFormatting>
  <conditionalFormatting sqref="C20:AG20 C24:AG24 C28:AG28 C32:AG32 C36:AG36">
    <cfRule type="expression" dxfId="228" priority="7">
      <formula>C20&gt;C21</formula>
    </cfRule>
  </conditionalFormatting>
  <conditionalFormatting sqref="C23:AG25">
    <cfRule type="expression" dxfId="227" priority="6">
      <formula>WEEKDAY(C$4,2)=7</formula>
    </cfRule>
  </conditionalFormatting>
  <conditionalFormatting sqref="C23:AG25">
    <cfRule type="expression" dxfId="226" priority="5">
      <formula>$A$22&lt;&gt;""</formula>
    </cfRule>
  </conditionalFormatting>
  <conditionalFormatting sqref="C27:AG27">
    <cfRule type="expression" dxfId="225" priority="3">
      <formula>(COUNTIF($A$5:$A$18,C27)=0)*(C27&gt;0)</formula>
    </cfRule>
  </conditionalFormatting>
  <conditionalFormatting sqref="C31:AG31">
    <cfRule type="expression" dxfId="224" priority="2">
      <formula>(COUNTIF($A$5:$A$18,C31)=0)*(C31&gt;0)</formula>
    </cfRule>
  </conditionalFormatting>
  <conditionalFormatting sqref="C35:AG35">
    <cfRule type="expression" dxfId="223" priority="1">
      <formula>(COUNTIF($A$5:$A$18,C35)=0)*(C35&gt;0)</formula>
    </cfRule>
  </conditionalFormatting>
  <conditionalFormatting sqref="C23:AG23">
    <cfRule type="expression" dxfId="222" priority="4">
      <formula>(COUNTIF($A$5:$A$18,C23)=0)*(C23&gt;0)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Einstellungen</vt:lpstr>
      <vt:lpstr>Übersicht</vt:lpstr>
      <vt:lpstr>Stundenkonto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</dc:creator>
  <cp:lastModifiedBy>Constantin</cp:lastModifiedBy>
  <cp:lastPrinted>2017-08-31T11:28:24Z</cp:lastPrinted>
  <dcterms:created xsi:type="dcterms:W3CDTF">2017-08-04T11:09:56Z</dcterms:created>
  <dcterms:modified xsi:type="dcterms:W3CDTF">2018-04-03T16:26:34Z</dcterms:modified>
</cp:coreProperties>
</file>